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9A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<sst xmlns="http://schemas.openxmlformats.org/spreadsheetml/2006/main" count="80" uniqueCount="77">
  <si>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SORULAR</t>
  </si>
  <si>
    <t>TOPLAM</t>
  </si>
  <si>
    <t>SORULARA GÖRE BAŞARI DURUMU</t>
  </si>
  <si>
    <t>SIRA NO</t>
  </si>
  <si>
    <t>OKUL NO</t>
  </si>
  <si>
    <t>ADI SOYADI</t>
  </si>
  <si>
    <t>ALDIĞI NOTA GÖRE ÖĞREN.SAYISI VE BAŞARI YÜZDESİ</t>
  </si>
  <si>
    <t>BAŞARI GRAFİĞİ</t>
  </si>
  <si>
    <t>NOTLAR</t>
  </si>
  <si>
    <t>ÖĞR. SAYISI</t>
  </si>
  <si>
    <t>PEKİYİ</t>
  </si>
  <si>
    <t>(85-100)</t>
  </si>
  <si>
    <t>İYİ</t>
  </si>
  <si>
    <t>(70-84)</t>
  </si>
  <si>
    <t>ORTA</t>
  </si>
  <si>
    <t>GEÇER</t>
  </si>
  <si>
    <t>ETKİSİZ</t>
  </si>
  <si>
    <t>KONULAR</t>
  </si>
  <si>
    <t>TAM DOĞRU SORU SAYISI</t>
  </si>
  <si>
    <t>TAM YANLIŞ SORU SAYISI</t>
  </si>
  <si>
    <t>KISMEN DOĞRU CEVAP SY.</t>
  </si>
  <si>
    <t>CEVAP VERİLMEYEN SORU SAYISI</t>
  </si>
  <si>
    <t xml:space="preserve">BAŞARI YÜZDESİ % </t>
  </si>
  <si>
    <t>OKUL MÜDÜRÜ</t>
  </si>
  <si>
    <t>BAŞARI        %</t>
  </si>
  <si>
    <t>DERS ÖĞRETMENİ</t>
  </si>
  <si>
    <t>DERS:</t>
  </si>
  <si>
    <t>DÖNEM</t>
  </si>
  <si>
    <t>YAZILI</t>
  </si>
  <si>
    <t>NOT BAREMİ</t>
  </si>
  <si>
    <t>PUANI</t>
  </si>
  <si>
    <t>SINIF:</t>
  </si>
  <si>
    <t xml:space="preserve"> </t>
  </si>
  <si>
    <t>ORTALAMA</t>
  </si>
  <si>
    <t>(60-69)</t>
  </si>
  <si>
    <t>(50-59)</t>
  </si>
  <si>
    <t>(0-49)</t>
  </si>
  <si>
    <t>BAŞARISIZ</t>
  </si>
  <si>
    <t>:</t>
  </si>
  <si>
    <t>İLGİLİ SORULAR</t>
  </si>
  <si>
    <t>SINIF BAŞARISI %</t>
  </si>
  <si>
    <t>TUFANBEYLİ ANADOLU İMAM HATİP LİSESİ 2019-2020 ÖĞRETİM YILI
TEST SINAVI DEĞERLENDİRME ÇİZELGESİ</t>
  </si>
  <si>
    <t>NURAY ZORCA</t>
  </si>
  <si>
    <t>TUNAHAN SAĞDIÇ</t>
  </si>
  <si>
    <t>FURKAN TÜRKMEN</t>
  </si>
  <si>
    <t>AKİF GÖRGÜLÜ</t>
  </si>
  <si>
    <t>SUAT ATICI</t>
  </si>
  <si>
    <t>FATMA NUR ÇİL</t>
  </si>
  <si>
    <t>MEHMET GÖRGÜLÜ</t>
  </si>
  <si>
    <t>TUFAN SORGU</t>
  </si>
  <si>
    <t>VİLDAN ÖRKEN</t>
  </si>
  <si>
    <t>YOLCAY MİNİK</t>
  </si>
  <si>
    <t>KEMAL ATICI</t>
  </si>
  <si>
    <t>EZGİ AVŞAR</t>
  </si>
  <si>
    <t>MUSTAFA GÜRPINAR</t>
  </si>
  <si>
    <t>HANİFE BÜYÜKHAN</t>
  </si>
  <si>
    <t>ÜMİT GÖRGÜLÜ</t>
  </si>
  <si>
    <t>ONUR ANDIÇ</t>
  </si>
  <si>
    <t>ENGİN CAN TÜRKMEN</t>
  </si>
  <si>
    <t>MEHMET KAAN SANCI</t>
  </si>
  <si>
    <t>ALPER ÖCAL</t>
  </si>
  <si>
    <t>NİSA NUR ALTINAY</t>
  </si>
  <si>
    <t>LEYLA YAĞMUR ALTUNOK</t>
  </si>
  <si>
    <t>Metin Özellikleri</t>
  </si>
  <si>
    <t>Anlam Bilgisi</t>
  </si>
  <si>
    <t>Ses Bilgisi</t>
  </si>
  <si>
    <t>Hikaye (Öykü)</t>
  </si>
  <si>
    <t>Yazım ve Noktalama</t>
  </si>
  <si>
    <t>2,9,11,16,22,25,26,37</t>
  </si>
  <si>
    <t>5,6,10,12,15, 17,18,19,23,27,29,32,33,34,35,38,39</t>
  </si>
  <si>
    <t>7,8,13,14,20,21,24,28,30,31,40</t>
  </si>
  <si>
    <t>12/A</t>
  </si>
  <si>
    <t>SEÇ.TÜRK DİLİ VE EDB.</t>
  </si>
  <si>
    <t>Oktay GÜÇ</t>
  </si>
  <si>
    <t>Ahmet Hamdi ATEŞMAN</t>
  </si>
  <si>
    <t>SINAV TAR.</t>
  </si>
  <si>
    <t xml:space="preserve"> 04./11./2019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</si>
</sst>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9"/>
      <name val="Times New Roman"/>
      <family val="1"/>
    </font>
    <font>
      <b/>
      <i/>
      <sz val="12"/>
      <name val="Arial Narrow"/>
      <family val="2"/>
    </font>
    <font>
      <sz val="10"/>
      <name val="Verdana"/>
      <family val="2"/>
    </font>
    <font>
      <i/>
      <sz val="10"/>
      <name val="Times New Roman"/>
      <family val="1"/>
    </font>
    <font>
      <b/>
      <i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i/>
      <sz val="10"/>
      <name val="Times New Roman Tur"/>
      <family val="1"/>
    </font>
    <font>
      <sz val="10"/>
      <name val="Times New Roman Tur"/>
      <family val="1"/>
    </font>
    <font>
      <b/>
      <sz val="7"/>
      <name val="Verdana"/>
      <family val="2"/>
    </font>
    <font>
      <sz val="7"/>
      <name val="Verdana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b/>
      <i/>
      <sz val="9"/>
      <name val="Times New Roman"/>
      <family val="1"/>
    </font>
    <font>
      <b/>
      <sz val="10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i/>
      <sz val="8"/>
      <name val="Verdana"/>
      <family val="2"/>
    </font>
    <font>
      <b/>
      <sz val="10"/>
      <name val="Arial"/>
      <family val="0"/>
    </font>
    <font>
      <sz val="9.75"/>
      <color indexed="8"/>
      <name val="Arial Tur"/>
      <family val="0"/>
    </font>
    <font>
      <i/>
      <sz val="9.75"/>
      <color indexed="8"/>
      <name val="Arial Tur"/>
      <family val="0"/>
    </font>
    <font>
      <sz val="9.5"/>
      <color indexed="8"/>
      <name val="Arial Tur"/>
      <family val="0"/>
    </font>
    <font>
      <i/>
      <sz val="9.5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justify" vertical="center"/>
    </xf>
    <xf numFmtId="0" fontId="10" fillId="0" borderId="18" xfId="0" applyFont="1" applyBorder="1" applyAlignment="1">
      <alignment horizontal="justify" vertical="center" wrapText="1"/>
    </xf>
    <xf numFmtId="0" fontId="9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6" fillId="0" borderId="29" xfId="0" applyFont="1" applyBorder="1" applyAlignment="1">
      <alignment horizontal="right"/>
    </xf>
    <xf numFmtId="1" fontId="18" fillId="0" borderId="0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2" fontId="21" fillId="0" borderId="33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justify" vertical="center"/>
    </xf>
    <xf numFmtId="0" fontId="23" fillId="0" borderId="31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textRotation="90"/>
    </xf>
    <xf numFmtId="0" fontId="6" fillId="0" borderId="29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1" fontId="20" fillId="0" borderId="44" xfId="0" applyNumberFormat="1" applyFont="1" applyBorder="1" applyAlignment="1">
      <alignment horizontal="center"/>
    </xf>
    <xf numFmtId="1" fontId="20" fillId="0" borderId="45" xfId="0" applyNumberFormat="1" applyFont="1" applyBorder="1" applyAlignment="1">
      <alignment horizontal="center"/>
    </xf>
    <xf numFmtId="0" fontId="23" fillId="0" borderId="46" xfId="0" applyFont="1" applyBorder="1" applyAlignment="1">
      <alignment horizontal="center" vertical="center" textRotation="90"/>
    </xf>
    <xf numFmtId="0" fontId="23" fillId="0" borderId="47" xfId="0" applyFont="1" applyBorder="1" applyAlignment="1">
      <alignment horizontal="center" vertical="center" textRotation="90"/>
    </xf>
    <xf numFmtId="0" fontId="23" fillId="0" borderId="48" xfId="0" applyFont="1" applyBorder="1" applyAlignment="1">
      <alignment horizontal="center" vertical="center" textRotation="90"/>
    </xf>
    <xf numFmtId="0" fontId="23" fillId="0" borderId="49" xfId="0" applyFont="1" applyBorder="1" applyAlignment="1">
      <alignment horizontal="center" vertical="center" textRotation="90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2" fillId="0" borderId="28" xfId="0" applyFont="1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left"/>
      <protection locked="0"/>
    </xf>
    <xf numFmtId="0" fontId="19" fillId="0" borderId="5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/>
      <protection locked="0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1" fontId="20" fillId="0" borderId="61" xfId="0" applyNumberFormat="1" applyFont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1" fontId="5" fillId="33" borderId="31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textRotation="90"/>
    </xf>
    <xf numFmtId="2" fontId="24" fillId="0" borderId="62" xfId="0" applyNumberFormat="1" applyFont="1" applyBorder="1" applyAlignment="1">
      <alignment horizontal="center" textRotation="90"/>
    </xf>
    <xf numFmtId="0" fontId="12" fillId="0" borderId="57" xfId="0" applyFont="1" applyBorder="1" applyAlignment="1" applyProtection="1">
      <alignment horizontal="center"/>
      <protection locked="0"/>
    </xf>
    <xf numFmtId="0" fontId="12" fillId="0" borderId="63" xfId="0" applyFont="1" applyBorder="1" applyAlignment="1" applyProtection="1">
      <alignment horizontal="center"/>
      <protection locked="0"/>
    </xf>
    <xf numFmtId="0" fontId="12" fillId="0" borderId="58" xfId="0" applyFont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60" xfId="0" applyFont="1" applyBorder="1" applyAlignment="1" applyProtection="1">
      <alignment horizontal="center"/>
      <protection locked="0"/>
    </xf>
    <xf numFmtId="0" fontId="14" fillId="0" borderId="57" xfId="0" applyFont="1" applyBorder="1" applyAlignment="1">
      <alignment horizontal="center" wrapText="1"/>
    </xf>
    <xf numFmtId="0" fontId="14" fillId="0" borderId="58" xfId="0" applyFont="1" applyBorder="1" applyAlignment="1">
      <alignment horizontal="center" wrapText="1"/>
    </xf>
    <xf numFmtId="0" fontId="14" fillId="0" borderId="59" xfId="0" applyFont="1" applyBorder="1" applyAlignment="1">
      <alignment horizontal="center" wrapText="1"/>
    </xf>
    <xf numFmtId="0" fontId="14" fillId="0" borderId="60" xfId="0" applyFont="1" applyBorder="1" applyAlignment="1">
      <alignment horizontal="center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2" fillId="0" borderId="57" xfId="0" applyFont="1" applyBorder="1" applyAlignment="1" applyProtection="1">
      <alignment horizontal="left" vertical="center"/>
      <protection locked="0"/>
    </xf>
    <xf numFmtId="0" fontId="12" fillId="0" borderId="63" xfId="0" applyFont="1" applyBorder="1" applyAlignment="1" applyProtection="1">
      <alignment horizontal="left" vertical="center"/>
      <protection locked="0"/>
    </xf>
    <xf numFmtId="0" fontId="12" fillId="0" borderId="58" xfId="0" applyFont="1" applyBorder="1" applyAlignment="1" applyProtection="1">
      <alignment horizontal="left" vertical="center"/>
      <protection locked="0"/>
    </xf>
    <xf numFmtId="0" fontId="12" fillId="0" borderId="59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left" vertical="center"/>
      <protection locked="0"/>
    </xf>
    <xf numFmtId="0" fontId="12" fillId="0" borderId="60" xfId="0" applyFont="1" applyBorder="1" applyAlignment="1" applyProtection="1">
      <alignment horizontal="left" vertical="center"/>
      <protection locked="0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17" fillId="33" borderId="29" xfId="0" applyFont="1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left"/>
      <protection locked="0"/>
    </xf>
    <xf numFmtId="0" fontId="6" fillId="33" borderId="29" xfId="0" applyFont="1" applyFill="1" applyBorder="1" applyAlignment="1">
      <alignment/>
    </xf>
    <xf numFmtId="1" fontId="7" fillId="33" borderId="57" xfId="0" applyNumberFormat="1" applyFont="1" applyFill="1" applyBorder="1" applyAlignment="1">
      <alignment horizontal="center" vertical="center"/>
    </xf>
    <xf numFmtId="1" fontId="7" fillId="33" borderId="63" xfId="0" applyNumberFormat="1" applyFont="1" applyFill="1" applyBorder="1" applyAlignment="1">
      <alignment horizontal="center" vertical="center"/>
    </xf>
    <xf numFmtId="1" fontId="7" fillId="33" borderId="58" xfId="0" applyNumberFormat="1" applyFont="1" applyFill="1" applyBorder="1" applyAlignment="1">
      <alignment horizontal="center" vertical="center"/>
    </xf>
    <xf numFmtId="1" fontId="7" fillId="33" borderId="59" xfId="0" applyNumberFormat="1" applyFont="1" applyFill="1" applyBorder="1" applyAlignment="1">
      <alignment horizontal="center" vertical="center"/>
    </xf>
    <xf numFmtId="1" fontId="7" fillId="33" borderId="38" xfId="0" applyNumberFormat="1" applyFont="1" applyFill="1" applyBorder="1" applyAlignment="1">
      <alignment horizontal="center" vertical="center"/>
    </xf>
    <xf numFmtId="1" fontId="7" fillId="33" borderId="60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1375"/>
          <c:w val="0.810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9A!$BC$12:$BC$42</c:f>
              <c:numCache/>
            </c:numRef>
          </c:val>
        </c:ser>
        <c:axId val="23979089"/>
        <c:axId val="14485210"/>
      </c:bar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1" u="none" baseline="0">
                <a:solidFill>
                  <a:srgbClr val="000000"/>
                </a:solidFill>
              </a:defRPr>
            </a:pPr>
          </a:p>
        </c:txPr>
        <c:crossAx val="14485210"/>
        <c:crosses val="autoZero"/>
        <c:auto val="1"/>
        <c:lblOffset val="100"/>
        <c:tickLblSkip val="3"/>
        <c:noMultiLvlLbl val="0"/>
      </c:catAx>
      <c:valAx>
        <c:axId val="1448521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90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11375"/>
          <c:w val="0.810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9A!$BC$12:$BC$42</c:f>
              <c:numCache/>
            </c:numRef>
          </c:val>
        </c:ser>
        <c:axId val="63258027"/>
        <c:axId val="32451332"/>
      </c:bar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1" u="none" baseline="0">
                <a:solidFill>
                  <a:srgbClr val="000000"/>
                </a:solidFill>
              </a:defRPr>
            </a:pPr>
          </a:p>
        </c:txPr>
        <c:crossAx val="32451332"/>
        <c:crosses val="autoZero"/>
        <c:auto val="1"/>
        <c:lblOffset val="100"/>
        <c:tickLblSkip val="3"/>
        <c:noMultiLvlLbl val="0"/>
      </c:catAx>
      <c:valAx>
        <c:axId val="324513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80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66675</xdr:colOff>
      <xdr:row>10</xdr:row>
      <xdr:rowOff>0</xdr:rowOff>
    </xdr:from>
    <xdr:to>
      <xdr:col>69</xdr:col>
      <xdr:colOff>190500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7945100" y="3038475"/>
        <a:ext cx="34290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61</xdr:col>
      <xdr:colOff>66675</xdr:colOff>
      <xdr:row>10</xdr:row>
      <xdr:rowOff>0</xdr:rowOff>
    </xdr:from>
    <xdr:to>
      <xdr:col>69</xdr:col>
      <xdr:colOff>190500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17945100" y="3038475"/>
        <a:ext cx="34290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8"/>
  <sheetViews>
    <sheetView showGridLines="0" tabSelected="1" zoomScale="55" zoomScaleNormal="55" zoomScalePageLayoutView="0" workbookViewId="0" topLeftCell="A1">
      <selection activeCell="BI51" sqref="BI51"/>
    </sheetView>
  </sheetViews>
  <sheetFormatPr defaultColWidth="9.140625" defaultRowHeight="12.75"/>
  <cols>
    <col min="1" max="1" width="3.28125" style="3" customWidth="1"/>
    <col min="2" max="2" width="7.00390625" style="3" customWidth="1"/>
    <col min="3" max="3" width="9.00390625" style="3" customWidth="1"/>
    <col min="4" max="4" width="21.28125" style="3" customWidth="1"/>
    <col min="5" max="54" width="3.7109375" style="3" customWidth="1"/>
    <col min="55" max="55" width="8.421875" style="3" customWidth="1"/>
    <col min="56" max="56" width="0.5625" style="3" hidden="1" customWidth="1"/>
    <col min="57" max="57" width="4.421875" style="3" customWidth="1"/>
    <col min="58" max="58" width="3.140625" style="3" customWidth="1"/>
    <col min="59" max="59" width="9.57421875" style="3" customWidth="1"/>
    <col min="60" max="60" width="9.00390625" style="3" customWidth="1"/>
    <col min="61" max="61" width="7.28125" style="3" customWidth="1"/>
    <col min="62" max="62" width="1.1484375" style="3" customWidth="1"/>
    <col min="63" max="65" width="3.140625" style="3" customWidth="1"/>
    <col min="66" max="66" width="30.28125" style="3" customWidth="1"/>
    <col min="67" max="67" width="3.140625" style="3" customWidth="1"/>
    <col min="68" max="68" width="2.421875" style="3" customWidth="1"/>
    <col min="69" max="69" width="3.140625" style="3" customWidth="1"/>
    <col min="70" max="70" width="2.8515625" style="3" customWidth="1"/>
    <col min="71" max="16384" width="9.140625" style="3" customWidth="1"/>
  </cols>
  <sheetData>
    <row r="1" spans="1:70" ht="12.75" customHeight="1" thickTop="1">
      <c r="A1" s="1"/>
      <c r="B1" s="60" t="s">
        <v>41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2"/>
    </row>
    <row r="2" spans="1:70" ht="35.25" customHeight="1">
      <c r="A2" s="4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5"/>
    </row>
    <row r="3" spans="1:70" ht="35.25" customHeight="1">
      <c r="A3" s="4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5"/>
    </row>
    <row r="4" spans="1:70" ht="31.5" customHeight="1">
      <c r="A4" s="4"/>
      <c r="B4" s="33" t="s">
        <v>31</v>
      </c>
      <c r="C4" s="143" t="s">
        <v>71</v>
      </c>
      <c r="D4" s="41" t="s">
        <v>26</v>
      </c>
      <c r="E4" s="142" t="s">
        <v>72</v>
      </c>
      <c r="F4" s="142"/>
      <c r="G4" s="142"/>
      <c r="H4" s="142"/>
      <c r="I4" s="142"/>
      <c r="J4" s="142"/>
      <c r="K4" s="34"/>
      <c r="L4" s="34"/>
      <c r="M4" s="34"/>
      <c r="N4" s="51"/>
      <c r="O4" s="98" t="s">
        <v>27</v>
      </c>
      <c r="P4" s="98"/>
      <c r="Q4" s="34" t="s">
        <v>38</v>
      </c>
      <c r="R4" s="141">
        <v>1</v>
      </c>
      <c r="S4" s="34"/>
      <c r="T4" s="34"/>
      <c r="U4" s="34"/>
      <c r="V4" s="34"/>
      <c r="W4" s="98" t="s">
        <v>28</v>
      </c>
      <c r="X4" s="98"/>
      <c r="Y4" s="34" t="s">
        <v>38</v>
      </c>
      <c r="Z4" s="144">
        <v>1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51"/>
      <c r="BC4" s="34"/>
      <c r="BD4" s="34"/>
      <c r="BE4" s="51"/>
      <c r="BF4" s="34"/>
      <c r="BG4" s="34"/>
      <c r="BH4" s="34"/>
      <c r="BI4" s="35"/>
      <c r="BJ4" s="136" t="s">
        <v>75</v>
      </c>
      <c r="BK4" s="98"/>
      <c r="BL4" s="98"/>
      <c r="BM4" s="98"/>
      <c r="BN4" s="144" t="s">
        <v>76</v>
      </c>
      <c r="BO4" s="34"/>
      <c r="BP4" s="34"/>
      <c r="BQ4" s="35"/>
      <c r="BR4" s="5"/>
    </row>
    <row r="5" spans="1:70" ht="8.25" customHeight="1">
      <c r="A5" s="4"/>
      <c r="B5" s="36"/>
      <c r="C5" s="36"/>
      <c r="D5" s="36"/>
      <c r="E5" s="37"/>
      <c r="F5" s="37"/>
      <c r="G5" s="37"/>
      <c r="H5" s="37"/>
      <c r="I5" s="37"/>
      <c r="J5" s="37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5"/>
    </row>
    <row r="6" spans="1:70" ht="18.75" customHeight="1">
      <c r="A6" s="4"/>
      <c r="B6" s="91" t="s">
        <v>29</v>
      </c>
      <c r="C6" s="91"/>
      <c r="D6" s="39" t="s">
        <v>0</v>
      </c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  <c r="Q6" s="38">
        <v>13</v>
      </c>
      <c r="R6" s="38">
        <v>14</v>
      </c>
      <c r="S6" s="38">
        <v>15</v>
      </c>
      <c r="T6" s="38">
        <v>16</v>
      </c>
      <c r="U6" s="38">
        <v>17</v>
      </c>
      <c r="V6" s="38">
        <v>18</v>
      </c>
      <c r="W6" s="38">
        <v>19</v>
      </c>
      <c r="X6" s="38">
        <v>20</v>
      </c>
      <c r="Y6" s="38">
        <v>21</v>
      </c>
      <c r="Z6" s="38">
        <v>22</v>
      </c>
      <c r="AA6" s="38">
        <v>23</v>
      </c>
      <c r="AB6" s="38">
        <v>24</v>
      </c>
      <c r="AC6" s="38">
        <v>25</v>
      </c>
      <c r="AD6" s="38">
        <v>26</v>
      </c>
      <c r="AE6" s="38">
        <v>27</v>
      </c>
      <c r="AF6" s="38">
        <v>28</v>
      </c>
      <c r="AG6" s="38">
        <v>29</v>
      </c>
      <c r="AH6" s="38">
        <v>30</v>
      </c>
      <c r="AI6" s="38">
        <v>31</v>
      </c>
      <c r="AJ6" s="38">
        <v>32</v>
      </c>
      <c r="AK6" s="38">
        <v>33</v>
      </c>
      <c r="AL6" s="38">
        <v>34</v>
      </c>
      <c r="AM6" s="38">
        <v>35</v>
      </c>
      <c r="AN6" s="38">
        <v>36</v>
      </c>
      <c r="AO6" s="38">
        <v>37</v>
      </c>
      <c r="AP6" s="38">
        <v>38</v>
      </c>
      <c r="AQ6" s="38">
        <v>39</v>
      </c>
      <c r="AR6" s="38">
        <v>40</v>
      </c>
      <c r="AS6" s="38">
        <v>41</v>
      </c>
      <c r="AT6" s="38">
        <v>42</v>
      </c>
      <c r="AU6" s="38">
        <v>43</v>
      </c>
      <c r="AV6" s="38">
        <v>44</v>
      </c>
      <c r="AW6" s="38">
        <v>45</v>
      </c>
      <c r="AX6" s="38">
        <v>46</v>
      </c>
      <c r="AY6" s="38">
        <v>47</v>
      </c>
      <c r="AZ6" s="38">
        <v>48</v>
      </c>
      <c r="BA6" s="38">
        <v>49</v>
      </c>
      <c r="BB6" s="38">
        <v>50</v>
      </c>
      <c r="BC6" s="38" t="s">
        <v>1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5"/>
    </row>
    <row r="7" spans="1:70" ht="24.75" customHeight="1">
      <c r="A7" s="4"/>
      <c r="B7" s="91"/>
      <c r="C7" s="91"/>
      <c r="D7" s="39" t="s">
        <v>30</v>
      </c>
      <c r="E7" s="107">
        <v>2.5</v>
      </c>
      <c r="F7" s="107">
        <v>2.5</v>
      </c>
      <c r="G7" s="107">
        <v>2.5</v>
      </c>
      <c r="H7" s="107">
        <v>2.5</v>
      </c>
      <c r="I7" s="107">
        <v>2.5</v>
      </c>
      <c r="J7" s="107">
        <v>2.5</v>
      </c>
      <c r="K7" s="107">
        <v>2.5</v>
      </c>
      <c r="L7" s="107">
        <v>2.5</v>
      </c>
      <c r="M7" s="107">
        <v>2.5</v>
      </c>
      <c r="N7" s="107">
        <v>2.5</v>
      </c>
      <c r="O7" s="107">
        <v>2.5</v>
      </c>
      <c r="P7" s="107">
        <v>2.5</v>
      </c>
      <c r="Q7" s="107">
        <v>2.5</v>
      </c>
      <c r="R7" s="107">
        <v>2.5</v>
      </c>
      <c r="S7" s="107">
        <v>2.5</v>
      </c>
      <c r="T7" s="107">
        <v>2.5</v>
      </c>
      <c r="U7" s="107">
        <v>2.5</v>
      </c>
      <c r="V7" s="107">
        <v>2.5</v>
      </c>
      <c r="W7" s="107">
        <v>2.5</v>
      </c>
      <c r="X7" s="107">
        <v>2.5</v>
      </c>
      <c r="Y7" s="107">
        <v>2.5</v>
      </c>
      <c r="Z7" s="107">
        <v>2.5</v>
      </c>
      <c r="AA7" s="107">
        <v>2.5</v>
      </c>
      <c r="AB7" s="107">
        <v>2.5</v>
      </c>
      <c r="AC7" s="107">
        <v>2.5</v>
      </c>
      <c r="AD7" s="107">
        <v>2.5</v>
      </c>
      <c r="AE7" s="107">
        <v>2.5</v>
      </c>
      <c r="AF7" s="107">
        <v>2.5</v>
      </c>
      <c r="AG7" s="107">
        <v>2.5</v>
      </c>
      <c r="AH7" s="107">
        <v>2.5</v>
      </c>
      <c r="AI7" s="107">
        <v>2.5</v>
      </c>
      <c r="AJ7" s="107">
        <v>2.5</v>
      </c>
      <c r="AK7" s="107">
        <v>2.5</v>
      </c>
      <c r="AL7" s="107">
        <v>2.5</v>
      </c>
      <c r="AM7" s="107">
        <v>2.5</v>
      </c>
      <c r="AN7" s="107">
        <v>2.5</v>
      </c>
      <c r="AO7" s="107">
        <v>2.5</v>
      </c>
      <c r="AP7" s="107">
        <v>2.5</v>
      </c>
      <c r="AQ7" s="107">
        <v>2.5</v>
      </c>
      <c r="AR7" s="107">
        <v>2.5</v>
      </c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38">
        <f>SUM(E7:BB7)</f>
        <v>100</v>
      </c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5"/>
    </row>
    <row r="8" spans="1:70" ht="8.25" customHeight="1" thickBot="1">
      <c r="A8" s="4"/>
      <c r="B8" s="6"/>
      <c r="C8" s="6"/>
      <c r="D8" s="6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5"/>
    </row>
    <row r="9" spans="1:70" ht="20.25" customHeight="1" thickBot="1" thickTop="1">
      <c r="A9" s="4"/>
      <c r="B9" s="63" t="s">
        <v>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5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5"/>
    </row>
    <row r="10" spans="1:70" ht="44.25" customHeight="1" thickTop="1">
      <c r="A10" s="4"/>
      <c r="B10" s="73" t="s">
        <v>3</v>
      </c>
      <c r="C10" s="75" t="s">
        <v>4</v>
      </c>
      <c r="D10" s="77" t="s">
        <v>5</v>
      </c>
      <c r="E10" s="79" t="s">
        <v>0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50" t="s">
        <v>1</v>
      </c>
      <c r="BD10" s="10"/>
      <c r="BE10" s="10"/>
      <c r="BF10" s="11"/>
      <c r="BG10" s="66" t="s">
        <v>6</v>
      </c>
      <c r="BH10" s="67"/>
      <c r="BI10" s="68"/>
      <c r="BJ10" s="12"/>
      <c r="BK10" s="92" t="s">
        <v>7</v>
      </c>
      <c r="BL10" s="93"/>
      <c r="BM10" s="93"/>
      <c r="BN10" s="93"/>
      <c r="BO10" s="93"/>
      <c r="BP10" s="93"/>
      <c r="BQ10" s="93"/>
      <c r="BR10" s="94"/>
    </row>
    <row r="11" spans="1:70" ht="31.5">
      <c r="A11" s="4"/>
      <c r="B11" s="74"/>
      <c r="C11" s="76"/>
      <c r="D11" s="78"/>
      <c r="E11" s="49">
        <v>1</v>
      </c>
      <c r="F11" s="49">
        <v>2</v>
      </c>
      <c r="G11" s="49">
        <v>3</v>
      </c>
      <c r="H11" s="49">
        <v>4</v>
      </c>
      <c r="I11" s="49">
        <v>5</v>
      </c>
      <c r="J11" s="49">
        <v>6</v>
      </c>
      <c r="K11" s="49">
        <v>7</v>
      </c>
      <c r="L11" s="49">
        <v>8</v>
      </c>
      <c r="M11" s="49">
        <v>9</v>
      </c>
      <c r="N11" s="49">
        <v>10</v>
      </c>
      <c r="O11" s="49">
        <v>11</v>
      </c>
      <c r="P11" s="49">
        <v>12</v>
      </c>
      <c r="Q11" s="49">
        <v>13</v>
      </c>
      <c r="R11" s="49">
        <v>14</v>
      </c>
      <c r="S11" s="49">
        <v>15</v>
      </c>
      <c r="T11" s="49">
        <v>16</v>
      </c>
      <c r="U11" s="49">
        <v>17</v>
      </c>
      <c r="V11" s="49">
        <v>18</v>
      </c>
      <c r="W11" s="49">
        <v>19</v>
      </c>
      <c r="X11" s="49">
        <v>20</v>
      </c>
      <c r="Y11" s="49">
        <v>21</v>
      </c>
      <c r="Z11" s="49">
        <v>22</v>
      </c>
      <c r="AA11" s="49">
        <v>23</v>
      </c>
      <c r="AB11" s="49">
        <v>24</v>
      </c>
      <c r="AC11" s="49">
        <v>25</v>
      </c>
      <c r="AD11" s="49">
        <v>26</v>
      </c>
      <c r="AE11" s="49">
        <v>27</v>
      </c>
      <c r="AF11" s="49">
        <v>28</v>
      </c>
      <c r="AG11" s="49">
        <v>29</v>
      </c>
      <c r="AH11" s="49">
        <v>30</v>
      </c>
      <c r="AI11" s="49">
        <v>31</v>
      </c>
      <c r="AJ11" s="49">
        <v>32</v>
      </c>
      <c r="AK11" s="49">
        <v>33</v>
      </c>
      <c r="AL11" s="49">
        <v>34</v>
      </c>
      <c r="AM11" s="49">
        <v>35</v>
      </c>
      <c r="AN11" s="49">
        <v>36</v>
      </c>
      <c r="AO11" s="49">
        <v>37</v>
      </c>
      <c r="AP11" s="49">
        <v>38</v>
      </c>
      <c r="AQ11" s="49">
        <v>39</v>
      </c>
      <c r="AR11" s="49">
        <v>40</v>
      </c>
      <c r="AS11" s="49">
        <v>41</v>
      </c>
      <c r="AT11" s="49">
        <v>42</v>
      </c>
      <c r="AU11" s="49">
        <v>43</v>
      </c>
      <c r="AV11" s="49">
        <v>44</v>
      </c>
      <c r="AW11" s="49">
        <v>45</v>
      </c>
      <c r="AX11" s="49">
        <v>46</v>
      </c>
      <c r="AY11" s="49">
        <v>47</v>
      </c>
      <c r="AZ11" s="49">
        <v>48</v>
      </c>
      <c r="BA11" s="49">
        <v>49</v>
      </c>
      <c r="BB11" s="49">
        <v>50</v>
      </c>
      <c r="BC11" s="48"/>
      <c r="BD11" s="10"/>
      <c r="BE11" s="10"/>
      <c r="BF11" s="10"/>
      <c r="BG11" s="13" t="s">
        <v>8</v>
      </c>
      <c r="BH11" s="14" t="s">
        <v>9</v>
      </c>
      <c r="BI11" s="15" t="s">
        <v>24</v>
      </c>
      <c r="BJ11" s="16"/>
      <c r="BK11" s="16"/>
      <c r="BL11" s="16"/>
      <c r="BM11" s="16"/>
      <c r="BN11" s="10"/>
      <c r="BO11" s="10"/>
      <c r="BP11" s="10"/>
      <c r="BQ11" s="10"/>
      <c r="BR11" s="5"/>
    </row>
    <row r="12" spans="1:70" ht="19.5" customHeight="1">
      <c r="A12" s="4"/>
      <c r="B12" s="17">
        <v>1</v>
      </c>
      <c r="C12" s="52">
        <v>28</v>
      </c>
      <c r="D12" s="53" t="s">
        <v>42</v>
      </c>
      <c r="E12" s="57">
        <v>2.5</v>
      </c>
      <c r="F12" s="57">
        <v>0</v>
      </c>
      <c r="G12" s="57">
        <v>0</v>
      </c>
      <c r="H12" s="57">
        <v>2.5</v>
      </c>
      <c r="I12" s="57">
        <v>2.5</v>
      </c>
      <c r="J12" s="57">
        <v>2.5</v>
      </c>
      <c r="K12" s="57">
        <v>2.5</v>
      </c>
      <c r="L12" s="57">
        <v>0</v>
      </c>
      <c r="M12" s="57">
        <v>2.5</v>
      </c>
      <c r="N12" s="57">
        <v>2.5</v>
      </c>
      <c r="O12" s="57">
        <v>2.5</v>
      </c>
      <c r="P12" s="57">
        <v>2.5</v>
      </c>
      <c r="Q12" s="57">
        <v>2.5</v>
      </c>
      <c r="R12" s="57">
        <v>2.5</v>
      </c>
      <c r="S12" s="57">
        <v>2.5</v>
      </c>
      <c r="T12" s="57">
        <v>2.5</v>
      </c>
      <c r="U12" s="57">
        <v>2.5</v>
      </c>
      <c r="V12" s="57">
        <v>2.5</v>
      </c>
      <c r="W12" s="57">
        <v>2.5</v>
      </c>
      <c r="X12" s="57">
        <v>2.5</v>
      </c>
      <c r="Y12" s="57">
        <v>2.5</v>
      </c>
      <c r="Z12" s="57">
        <v>2.5</v>
      </c>
      <c r="AA12" s="57">
        <v>2.5</v>
      </c>
      <c r="AB12" s="57">
        <v>2.5</v>
      </c>
      <c r="AC12" s="57">
        <v>2.5</v>
      </c>
      <c r="AD12" s="57">
        <v>2.5</v>
      </c>
      <c r="AE12" s="57">
        <v>2.5</v>
      </c>
      <c r="AF12" s="57">
        <v>0</v>
      </c>
      <c r="AG12" s="57">
        <v>2.5</v>
      </c>
      <c r="AH12" s="57">
        <v>2.5</v>
      </c>
      <c r="AI12" s="57">
        <v>0</v>
      </c>
      <c r="AJ12" s="57">
        <v>2.5</v>
      </c>
      <c r="AK12" s="57">
        <v>2.5</v>
      </c>
      <c r="AL12" s="57">
        <v>2.5</v>
      </c>
      <c r="AM12" s="57">
        <v>0</v>
      </c>
      <c r="AN12" s="57">
        <v>2.5</v>
      </c>
      <c r="AO12" s="57">
        <v>2.5</v>
      </c>
      <c r="AP12" s="57">
        <v>2.5</v>
      </c>
      <c r="AQ12" s="57">
        <v>2.5</v>
      </c>
      <c r="AR12" s="57">
        <v>2.5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43">
        <f aca="true" t="shared" si="0" ref="BC12:BC42">SUM(E12:BB12)</f>
        <v>85</v>
      </c>
      <c r="BD12" s="10"/>
      <c r="BE12" s="10"/>
      <c r="BF12" s="10"/>
      <c r="BG12" s="18" t="s">
        <v>10</v>
      </c>
      <c r="BH12" s="69">
        <f>COUNTIF(BC12:BC41,"&gt;84,5")</f>
        <v>3</v>
      </c>
      <c r="BI12" s="71">
        <f>BH12/$BH$24*100</f>
        <v>14.285714285714285</v>
      </c>
      <c r="BJ12" s="10"/>
      <c r="BK12" s="10"/>
      <c r="BL12" s="10"/>
      <c r="BM12" s="10"/>
      <c r="BN12" s="10"/>
      <c r="BO12" s="10"/>
      <c r="BP12" s="10"/>
      <c r="BQ12" s="10"/>
      <c r="BR12" s="5"/>
    </row>
    <row r="13" spans="1:70" ht="19.5" customHeight="1">
      <c r="A13" s="4"/>
      <c r="B13" s="19">
        <v>2</v>
      </c>
      <c r="C13" s="55">
        <v>41</v>
      </c>
      <c r="D13" s="56" t="s">
        <v>43</v>
      </c>
      <c r="E13" s="57">
        <v>2.5</v>
      </c>
      <c r="F13" s="57">
        <v>0</v>
      </c>
      <c r="G13" s="57">
        <v>0</v>
      </c>
      <c r="H13" s="57">
        <v>2.5</v>
      </c>
      <c r="I13" s="57">
        <v>2.5</v>
      </c>
      <c r="J13" s="57">
        <v>2.5</v>
      </c>
      <c r="K13" s="57">
        <v>2.5</v>
      </c>
      <c r="L13" s="57">
        <v>0</v>
      </c>
      <c r="M13" s="57">
        <v>2.5</v>
      </c>
      <c r="N13" s="57">
        <v>2.5</v>
      </c>
      <c r="O13" s="57">
        <v>2.5</v>
      </c>
      <c r="P13" s="57">
        <v>2.5</v>
      </c>
      <c r="Q13" s="57">
        <v>2.5</v>
      </c>
      <c r="R13" s="57">
        <v>2.5</v>
      </c>
      <c r="S13" s="57">
        <v>0</v>
      </c>
      <c r="T13" s="57">
        <v>0</v>
      </c>
      <c r="U13" s="57">
        <v>2.5</v>
      </c>
      <c r="V13" s="57">
        <v>0</v>
      </c>
      <c r="W13" s="57">
        <v>0</v>
      </c>
      <c r="X13" s="57">
        <v>2.5</v>
      </c>
      <c r="Y13" s="57">
        <v>2.5</v>
      </c>
      <c r="Z13" s="57">
        <v>0</v>
      </c>
      <c r="AA13" s="57">
        <v>2.5</v>
      </c>
      <c r="AB13" s="57">
        <v>2.5</v>
      </c>
      <c r="AC13" s="57">
        <v>2.5</v>
      </c>
      <c r="AD13" s="57">
        <v>0</v>
      </c>
      <c r="AE13" s="57">
        <v>2.5</v>
      </c>
      <c r="AF13" s="57">
        <v>2.5</v>
      </c>
      <c r="AG13" s="57">
        <v>0</v>
      </c>
      <c r="AH13" s="57">
        <v>2.5</v>
      </c>
      <c r="AI13" s="57">
        <v>0</v>
      </c>
      <c r="AJ13" s="57">
        <v>2.5</v>
      </c>
      <c r="AK13" s="57">
        <v>2.5</v>
      </c>
      <c r="AL13" s="57">
        <v>0</v>
      </c>
      <c r="AM13" s="57">
        <v>2.5</v>
      </c>
      <c r="AN13" s="57">
        <v>0</v>
      </c>
      <c r="AO13" s="57">
        <v>2.5</v>
      </c>
      <c r="AP13" s="57">
        <v>0</v>
      </c>
      <c r="AQ13" s="57">
        <v>2.5</v>
      </c>
      <c r="AR13" s="57">
        <v>2.5</v>
      </c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44">
        <f t="shared" si="0"/>
        <v>65</v>
      </c>
      <c r="BD13" s="10"/>
      <c r="BE13" s="10"/>
      <c r="BF13" s="10"/>
      <c r="BG13" s="20" t="s">
        <v>11</v>
      </c>
      <c r="BH13" s="70"/>
      <c r="BI13" s="72"/>
      <c r="BJ13" s="10"/>
      <c r="BK13" s="10"/>
      <c r="BL13" s="10"/>
      <c r="BM13" s="10"/>
      <c r="BN13" s="10"/>
      <c r="BO13" s="10"/>
      <c r="BP13" s="10"/>
      <c r="BQ13" s="10"/>
      <c r="BR13" s="5"/>
    </row>
    <row r="14" spans="1:70" ht="19.5" customHeight="1">
      <c r="A14" s="4"/>
      <c r="B14" s="19">
        <v>3</v>
      </c>
      <c r="C14" s="55">
        <v>58</v>
      </c>
      <c r="D14" s="56" t="s">
        <v>44</v>
      </c>
      <c r="E14" s="57">
        <v>2.5</v>
      </c>
      <c r="F14" s="57">
        <v>0</v>
      </c>
      <c r="G14" s="57">
        <v>0</v>
      </c>
      <c r="H14" s="57">
        <v>2.5</v>
      </c>
      <c r="I14" s="57">
        <v>2.5</v>
      </c>
      <c r="J14" s="57">
        <v>2.5</v>
      </c>
      <c r="K14" s="57">
        <v>2.5</v>
      </c>
      <c r="L14" s="57">
        <v>0</v>
      </c>
      <c r="M14" s="57">
        <v>2.5</v>
      </c>
      <c r="N14" s="57">
        <v>2.5</v>
      </c>
      <c r="O14" s="57">
        <v>2.5</v>
      </c>
      <c r="P14" s="57">
        <v>2.5</v>
      </c>
      <c r="Q14" s="57">
        <v>2.5</v>
      </c>
      <c r="R14" s="57">
        <v>2.5</v>
      </c>
      <c r="S14" s="57">
        <v>2.5</v>
      </c>
      <c r="T14" s="57">
        <v>2.5</v>
      </c>
      <c r="U14" s="57">
        <v>2.5</v>
      </c>
      <c r="V14" s="57">
        <v>2.5</v>
      </c>
      <c r="W14" s="57">
        <v>2.5</v>
      </c>
      <c r="X14" s="57">
        <v>2.5</v>
      </c>
      <c r="Y14" s="57">
        <v>2.5</v>
      </c>
      <c r="Z14" s="57">
        <v>2.5</v>
      </c>
      <c r="AA14" s="57">
        <v>2.5</v>
      </c>
      <c r="AB14" s="57">
        <v>2.5</v>
      </c>
      <c r="AC14" s="57">
        <v>2.5</v>
      </c>
      <c r="AD14" s="57">
        <v>2.5</v>
      </c>
      <c r="AE14" s="57">
        <v>2.5</v>
      </c>
      <c r="AF14" s="57">
        <v>0</v>
      </c>
      <c r="AG14" s="57">
        <v>2.5</v>
      </c>
      <c r="AH14" s="57">
        <v>2.5</v>
      </c>
      <c r="AI14" s="57">
        <v>0</v>
      </c>
      <c r="AJ14" s="57">
        <v>2.5</v>
      </c>
      <c r="AK14" s="57">
        <v>2.5</v>
      </c>
      <c r="AL14" s="57">
        <v>0</v>
      </c>
      <c r="AM14" s="57">
        <v>2.5</v>
      </c>
      <c r="AN14" s="57">
        <v>2.5</v>
      </c>
      <c r="AO14" s="57">
        <v>2.5</v>
      </c>
      <c r="AP14" s="57">
        <v>2.5</v>
      </c>
      <c r="AQ14" s="57">
        <v>2.5</v>
      </c>
      <c r="AR14" s="57">
        <v>2.5</v>
      </c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44">
        <f t="shared" si="0"/>
        <v>85</v>
      </c>
      <c r="BD14" s="10"/>
      <c r="BE14" s="10"/>
      <c r="BF14" s="10"/>
      <c r="BG14" s="18" t="s">
        <v>12</v>
      </c>
      <c r="BH14" s="69">
        <f>COUNTIF(BC12:BC41,"&gt;69,5")-BH12</f>
        <v>7</v>
      </c>
      <c r="BI14" s="71">
        <f>BH14/$BH$24*100</f>
        <v>33.33333333333333</v>
      </c>
      <c r="BJ14" s="10"/>
      <c r="BK14" s="10"/>
      <c r="BL14" s="10"/>
      <c r="BM14" s="10"/>
      <c r="BN14" s="10"/>
      <c r="BO14" s="10"/>
      <c r="BP14" s="10"/>
      <c r="BQ14" s="10"/>
      <c r="BR14" s="5"/>
    </row>
    <row r="15" spans="1:70" ht="19.5" customHeight="1">
      <c r="A15" s="4"/>
      <c r="B15" s="19">
        <v>4</v>
      </c>
      <c r="C15" s="55">
        <v>65</v>
      </c>
      <c r="D15" s="56" t="s">
        <v>45</v>
      </c>
      <c r="E15" s="57">
        <v>2.5</v>
      </c>
      <c r="F15" s="57">
        <v>0</v>
      </c>
      <c r="G15" s="57">
        <v>0</v>
      </c>
      <c r="H15" s="57">
        <v>2.5</v>
      </c>
      <c r="I15" s="57">
        <v>2.5</v>
      </c>
      <c r="J15" s="57">
        <v>2.5</v>
      </c>
      <c r="K15" s="57">
        <v>2.5</v>
      </c>
      <c r="L15" s="57">
        <v>0</v>
      </c>
      <c r="M15" s="57">
        <v>2.5</v>
      </c>
      <c r="N15" s="57">
        <v>2.5</v>
      </c>
      <c r="O15" s="57">
        <v>2.5</v>
      </c>
      <c r="P15" s="57">
        <v>2.5</v>
      </c>
      <c r="Q15" s="57">
        <v>2.5</v>
      </c>
      <c r="R15" s="57">
        <v>2.5</v>
      </c>
      <c r="S15" s="57">
        <v>2.5</v>
      </c>
      <c r="T15" s="57">
        <v>0</v>
      </c>
      <c r="U15" s="57">
        <v>2.5</v>
      </c>
      <c r="V15" s="57">
        <v>2.5</v>
      </c>
      <c r="W15" s="57">
        <v>0</v>
      </c>
      <c r="X15" s="57">
        <v>2.5</v>
      </c>
      <c r="Y15" s="57">
        <v>0</v>
      </c>
      <c r="Z15" s="57">
        <v>2.5</v>
      </c>
      <c r="AA15" s="57">
        <v>2.5</v>
      </c>
      <c r="AB15" s="57">
        <v>2.5</v>
      </c>
      <c r="AC15" s="57">
        <v>2.5</v>
      </c>
      <c r="AD15" s="57">
        <v>2.5</v>
      </c>
      <c r="AE15" s="57">
        <v>2.5</v>
      </c>
      <c r="AF15" s="57">
        <v>0</v>
      </c>
      <c r="AG15" s="57">
        <v>2.5</v>
      </c>
      <c r="AH15" s="57">
        <v>2.5</v>
      </c>
      <c r="AI15" s="57">
        <v>0</v>
      </c>
      <c r="AJ15" s="57">
        <v>2.5</v>
      </c>
      <c r="AK15" s="57">
        <v>0</v>
      </c>
      <c r="AL15" s="57">
        <v>0</v>
      </c>
      <c r="AM15" s="57">
        <v>2.5</v>
      </c>
      <c r="AN15" s="57">
        <v>0</v>
      </c>
      <c r="AO15" s="57">
        <v>0</v>
      </c>
      <c r="AP15" s="57">
        <v>2.5</v>
      </c>
      <c r="AQ15" s="57">
        <v>2.5</v>
      </c>
      <c r="AR15" s="57">
        <v>2.5</v>
      </c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44">
        <f t="shared" si="0"/>
        <v>70</v>
      </c>
      <c r="BD15" s="10"/>
      <c r="BE15" s="10"/>
      <c r="BF15" s="10"/>
      <c r="BG15" s="20" t="s">
        <v>13</v>
      </c>
      <c r="BH15" s="70"/>
      <c r="BI15" s="72"/>
      <c r="BJ15" s="10"/>
      <c r="BK15" s="10"/>
      <c r="BL15" s="10"/>
      <c r="BM15" s="10"/>
      <c r="BN15" s="10"/>
      <c r="BO15" s="10"/>
      <c r="BP15" s="10"/>
      <c r="BQ15" s="10"/>
      <c r="BR15" s="5"/>
    </row>
    <row r="16" spans="1:70" ht="19.5" customHeight="1">
      <c r="A16" s="4"/>
      <c r="B16" s="19">
        <v>5</v>
      </c>
      <c r="C16" s="55">
        <v>75</v>
      </c>
      <c r="D16" s="56" t="s">
        <v>46</v>
      </c>
      <c r="E16" s="57">
        <v>2.5</v>
      </c>
      <c r="F16" s="57">
        <v>0</v>
      </c>
      <c r="G16" s="57">
        <v>0</v>
      </c>
      <c r="H16" s="57">
        <v>2.5</v>
      </c>
      <c r="I16" s="57">
        <v>2.5</v>
      </c>
      <c r="J16" s="57">
        <v>2.5</v>
      </c>
      <c r="K16" s="57">
        <v>2.5</v>
      </c>
      <c r="L16" s="57">
        <v>2.5</v>
      </c>
      <c r="M16" s="57">
        <v>0</v>
      </c>
      <c r="N16" s="57">
        <v>2.5</v>
      </c>
      <c r="O16" s="57">
        <v>2.5</v>
      </c>
      <c r="P16" s="57">
        <v>2.5</v>
      </c>
      <c r="Q16" s="57">
        <v>2.5</v>
      </c>
      <c r="R16" s="57">
        <v>0</v>
      </c>
      <c r="S16" s="57">
        <v>0</v>
      </c>
      <c r="T16" s="57">
        <v>0</v>
      </c>
      <c r="U16" s="57">
        <v>2.5</v>
      </c>
      <c r="V16" s="57">
        <v>2.5</v>
      </c>
      <c r="W16" s="57">
        <v>0</v>
      </c>
      <c r="X16" s="57">
        <v>2.5</v>
      </c>
      <c r="Y16" s="57">
        <v>2.5</v>
      </c>
      <c r="Z16" s="57">
        <v>0</v>
      </c>
      <c r="AA16" s="57">
        <v>0</v>
      </c>
      <c r="AB16" s="57">
        <v>2.5</v>
      </c>
      <c r="AC16" s="57">
        <v>0</v>
      </c>
      <c r="AD16" s="57">
        <v>2.5</v>
      </c>
      <c r="AE16" s="57">
        <v>2.5</v>
      </c>
      <c r="AF16" s="57">
        <v>2.5</v>
      </c>
      <c r="AG16" s="57">
        <v>0</v>
      </c>
      <c r="AH16" s="57">
        <v>2.5</v>
      </c>
      <c r="AI16" s="57">
        <v>0</v>
      </c>
      <c r="AJ16" s="57">
        <v>2.5</v>
      </c>
      <c r="AK16" s="57">
        <v>2.5</v>
      </c>
      <c r="AL16" s="57">
        <v>0</v>
      </c>
      <c r="AM16" s="57">
        <v>2.5</v>
      </c>
      <c r="AN16" s="57">
        <v>0</v>
      </c>
      <c r="AO16" s="57">
        <v>2.5</v>
      </c>
      <c r="AP16" s="57">
        <v>0</v>
      </c>
      <c r="AQ16" s="57">
        <v>2.5</v>
      </c>
      <c r="AR16" s="57">
        <v>2.5</v>
      </c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44">
        <f t="shared" si="0"/>
        <v>62.5</v>
      </c>
      <c r="BD16" s="10"/>
      <c r="BE16" s="10"/>
      <c r="BF16" s="10"/>
      <c r="BG16" s="18" t="s">
        <v>14</v>
      </c>
      <c r="BH16" s="69">
        <f>COUNTIF(BC12:BC41,"&gt;59,5")-(BH14+BH12)</f>
        <v>9</v>
      </c>
      <c r="BI16" s="71">
        <f>BH16/$BH$24*100</f>
        <v>42.857142857142854</v>
      </c>
      <c r="BJ16" s="10"/>
      <c r="BK16" s="10"/>
      <c r="BL16" s="10"/>
      <c r="BM16" s="10"/>
      <c r="BN16" s="10"/>
      <c r="BO16" s="10"/>
      <c r="BP16" s="10"/>
      <c r="BQ16" s="10"/>
      <c r="BR16" s="5"/>
    </row>
    <row r="17" spans="1:70" ht="19.5" customHeight="1">
      <c r="A17" s="4"/>
      <c r="B17" s="19">
        <v>6</v>
      </c>
      <c r="C17" s="55">
        <v>76</v>
      </c>
      <c r="D17" s="56" t="s">
        <v>47</v>
      </c>
      <c r="E17" s="57">
        <v>2.5</v>
      </c>
      <c r="F17" s="57">
        <v>0</v>
      </c>
      <c r="G17" s="57">
        <v>0</v>
      </c>
      <c r="H17" s="57">
        <v>2.5</v>
      </c>
      <c r="I17" s="57">
        <v>2.5</v>
      </c>
      <c r="J17" s="57">
        <v>2.5</v>
      </c>
      <c r="K17" s="57">
        <v>2.5</v>
      </c>
      <c r="L17" s="57">
        <v>0</v>
      </c>
      <c r="M17" s="57">
        <v>0</v>
      </c>
      <c r="N17" s="57">
        <v>2.5</v>
      </c>
      <c r="O17" s="57">
        <v>2.5</v>
      </c>
      <c r="P17" s="57">
        <v>2.5</v>
      </c>
      <c r="Q17" s="57">
        <v>2.5</v>
      </c>
      <c r="R17" s="57">
        <v>2.5</v>
      </c>
      <c r="S17" s="57">
        <v>0</v>
      </c>
      <c r="T17" s="57">
        <v>0</v>
      </c>
      <c r="U17" s="57">
        <v>2.5</v>
      </c>
      <c r="V17" s="57">
        <v>2.5</v>
      </c>
      <c r="W17" s="57">
        <v>0</v>
      </c>
      <c r="X17" s="57">
        <v>2.5</v>
      </c>
      <c r="Y17" s="57">
        <v>2.5</v>
      </c>
      <c r="Z17" s="57">
        <v>0</v>
      </c>
      <c r="AA17" s="57">
        <v>0</v>
      </c>
      <c r="AB17" s="57">
        <v>2.5</v>
      </c>
      <c r="AC17" s="57">
        <v>0</v>
      </c>
      <c r="AD17" s="57">
        <v>2.5</v>
      </c>
      <c r="AE17" s="57">
        <v>2.5</v>
      </c>
      <c r="AF17" s="57">
        <v>0</v>
      </c>
      <c r="AG17" s="57">
        <v>0</v>
      </c>
      <c r="AH17" s="57">
        <v>2.5</v>
      </c>
      <c r="AI17" s="57">
        <v>0</v>
      </c>
      <c r="AJ17" s="57">
        <v>2.5</v>
      </c>
      <c r="AK17" s="57">
        <v>2.5</v>
      </c>
      <c r="AL17" s="57">
        <v>0</v>
      </c>
      <c r="AM17" s="57">
        <v>2.5</v>
      </c>
      <c r="AN17" s="57">
        <v>2.5</v>
      </c>
      <c r="AO17" s="57">
        <v>2.5</v>
      </c>
      <c r="AP17" s="57">
        <v>0</v>
      </c>
      <c r="AQ17" s="57">
        <v>2.5</v>
      </c>
      <c r="AR17" s="57">
        <v>2.5</v>
      </c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44">
        <f t="shared" si="0"/>
        <v>62.5</v>
      </c>
      <c r="BD17" s="10"/>
      <c r="BE17" s="10"/>
      <c r="BF17" s="10"/>
      <c r="BG17" s="20" t="s">
        <v>34</v>
      </c>
      <c r="BH17" s="70"/>
      <c r="BI17" s="72"/>
      <c r="BJ17" s="10"/>
      <c r="BK17" s="10"/>
      <c r="BL17" s="10"/>
      <c r="BM17" s="10"/>
      <c r="BN17" s="10"/>
      <c r="BO17" s="10"/>
      <c r="BP17" s="10"/>
      <c r="BQ17" s="10"/>
      <c r="BR17" s="5"/>
    </row>
    <row r="18" spans="1:70" ht="19.5" customHeight="1">
      <c r="A18" s="4"/>
      <c r="B18" s="19">
        <v>7</v>
      </c>
      <c r="C18" s="55">
        <v>77</v>
      </c>
      <c r="D18" s="56" t="s">
        <v>48</v>
      </c>
      <c r="E18" s="57">
        <v>2.5</v>
      </c>
      <c r="F18" s="57">
        <v>0</v>
      </c>
      <c r="G18" s="57">
        <v>0</v>
      </c>
      <c r="H18" s="57">
        <v>2.5</v>
      </c>
      <c r="I18" s="57">
        <v>2.5</v>
      </c>
      <c r="J18" s="57">
        <v>2.5</v>
      </c>
      <c r="K18" s="57">
        <v>2.5</v>
      </c>
      <c r="L18" s="57">
        <v>0</v>
      </c>
      <c r="M18" s="57">
        <v>2.5</v>
      </c>
      <c r="N18" s="57">
        <v>2.5</v>
      </c>
      <c r="O18" s="57">
        <v>2.5</v>
      </c>
      <c r="P18" s="57">
        <v>2.5</v>
      </c>
      <c r="Q18" s="57">
        <v>2.5</v>
      </c>
      <c r="R18" s="57">
        <v>2.5</v>
      </c>
      <c r="S18" s="57">
        <v>2.5</v>
      </c>
      <c r="T18" s="57">
        <v>2.5</v>
      </c>
      <c r="U18" s="57">
        <v>2.5</v>
      </c>
      <c r="V18" s="57">
        <v>2.5</v>
      </c>
      <c r="W18" s="57">
        <v>0</v>
      </c>
      <c r="X18" s="57">
        <v>2.5</v>
      </c>
      <c r="Y18" s="57">
        <v>0</v>
      </c>
      <c r="Z18" s="57">
        <v>2.5</v>
      </c>
      <c r="AA18" s="57">
        <v>2.5</v>
      </c>
      <c r="AB18" s="57">
        <v>2.5</v>
      </c>
      <c r="AC18" s="57">
        <v>2.5</v>
      </c>
      <c r="AD18" s="57">
        <v>2.5</v>
      </c>
      <c r="AE18" s="57">
        <v>2.5</v>
      </c>
      <c r="AF18" s="57">
        <v>0</v>
      </c>
      <c r="AG18" s="57">
        <v>2.5</v>
      </c>
      <c r="AH18" s="57">
        <v>2.5</v>
      </c>
      <c r="AI18" s="57">
        <v>0</v>
      </c>
      <c r="AJ18" s="57">
        <v>2.5</v>
      </c>
      <c r="AK18" s="57">
        <v>0</v>
      </c>
      <c r="AL18" s="57">
        <v>2.5</v>
      </c>
      <c r="AM18" s="57">
        <v>2.5</v>
      </c>
      <c r="AN18" s="57">
        <v>0</v>
      </c>
      <c r="AO18" s="57">
        <v>0</v>
      </c>
      <c r="AP18" s="57">
        <v>2.5</v>
      </c>
      <c r="AQ18" s="57">
        <v>2.5</v>
      </c>
      <c r="AR18" s="57">
        <v>2.5</v>
      </c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44">
        <f t="shared" si="0"/>
        <v>75</v>
      </c>
      <c r="BD18" s="10"/>
      <c r="BE18" s="10"/>
      <c r="BF18" s="10"/>
      <c r="BG18" s="18" t="s">
        <v>15</v>
      </c>
      <c r="BH18" s="69">
        <f>COUNTIF(BC12:BC41,"&gt;49,5")-(BH16+BH14+BH12)</f>
        <v>1</v>
      </c>
      <c r="BI18" s="71">
        <f>(BH18*100)/$BH$24</f>
        <v>4.761904761904762</v>
      </c>
      <c r="BJ18" s="10"/>
      <c r="BK18" s="10"/>
      <c r="BL18" s="10"/>
      <c r="BM18" s="10"/>
      <c r="BN18" s="10"/>
      <c r="BO18" s="10"/>
      <c r="BP18" s="10"/>
      <c r="BQ18" s="10"/>
      <c r="BR18" s="5"/>
    </row>
    <row r="19" spans="1:70" ht="19.5" customHeight="1">
      <c r="A19" s="4"/>
      <c r="B19" s="19">
        <v>8</v>
      </c>
      <c r="C19" s="55">
        <v>78</v>
      </c>
      <c r="D19" s="56" t="s">
        <v>49</v>
      </c>
      <c r="E19" s="57">
        <v>2.5</v>
      </c>
      <c r="F19" s="57">
        <v>0</v>
      </c>
      <c r="G19" s="57">
        <v>0</v>
      </c>
      <c r="H19" s="57">
        <v>2.5</v>
      </c>
      <c r="I19" s="57">
        <v>2.5</v>
      </c>
      <c r="J19" s="57">
        <v>2.5</v>
      </c>
      <c r="K19" s="57">
        <v>2.5</v>
      </c>
      <c r="L19" s="57">
        <v>0</v>
      </c>
      <c r="M19" s="57">
        <v>2.5</v>
      </c>
      <c r="N19" s="57">
        <v>2.5</v>
      </c>
      <c r="O19" s="57">
        <v>2.5</v>
      </c>
      <c r="P19" s="57">
        <v>2.5</v>
      </c>
      <c r="Q19" s="57">
        <v>2.5</v>
      </c>
      <c r="R19" s="57">
        <v>2.5</v>
      </c>
      <c r="S19" s="57">
        <v>2.5</v>
      </c>
      <c r="T19" s="57">
        <v>2.5</v>
      </c>
      <c r="U19" s="57">
        <v>2.5</v>
      </c>
      <c r="V19" s="57">
        <v>2.5</v>
      </c>
      <c r="W19" s="57">
        <v>2.5</v>
      </c>
      <c r="X19" s="57">
        <v>2.5</v>
      </c>
      <c r="Y19" s="57">
        <v>2.5</v>
      </c>
      <c r="Z19" s="57">
        <v>2.5</v>
      </c>
      <c r="AA19" s="57">
        <v>2.5</v>
      </c>
      <c r="AB19" s="57">
        <v>2.5</v>
      </c>
      <c r="AC19" s="57">
        <v>2.5</v>
      </c>
      <c r="AD19" s="57">
        <v>2.5</v>
      </c>
      <c r="AE19" s="57">
        <v>2.5</v>
      </c>
      <c r="AF19" s="57">
        <v>0</v>
      </c>
      <c r="AG19" s="57">
        <v>2.5</v>
      </c>
      <c r="AH19" s="57">
        <v>2.5</v>
      </c>
      <c r="AI19" s="57">
        <v>0</v>
      </c>
      <c r="AJ19" s="57">
        <v>2.5</v>
      </c>
      <c r="AK19" s="57">
        <v>2.5</v>
      </c>
      <c r="AL19" s="57">
        <v>2.5</v>
      </c>
      <c r="AM19" s="57">
        <v>2.5</v>
      </c>
      <c r="AN19" s="57">
        <v>2.5</v>
      </c>
      <c r="AO19" s="57">
        <v>2.5</v>
      </c>
      <c r="AP19" s="57">
        <v>2.5</v>
      </c>
      <c r="AQ19" s="57">
        <v>2.5</v>
      </c>
      <c r="AR19" s="57">
        <v>0</v>
      </c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44">
        <f t="shared" si="0"/>
        <v>85</v>
      </c>
      <c r="BD19" s="10"/>
      <c r="BE19" s="10"/>
      <c r="BF19" s="10"/>
      <c r="BG19" s="20" t="s">
        <v>35</v>
      </c>
      <c r="BH19" s="70"/>
      <c r="BI19" s="72"/>
      <c r="BJ19" s="10"/>
      <c r="BK19" s="10"/>
      <c r="BL19" s="10"/>
      <c r="BM19" s="10"/>
      <c r="BN19" s="10"/>
      <c r="BO19" s="10"/>
      <c r="BP19" s="10"/>
      <c r="BQ19" s="10"/>
      <c r="BR19" s="5"/>
    </row>
    <row r="20" spans="1:70" ht="19.5" customHeight="1">
      <c r="A20" s="4"/>
      <c r="B20" s="19">
        <v>9</v>
      </c>
      <c r="C20" s="55">
        <v>79</v>
      </c>
      <c r="D20" s="56" t="s">
        <v>50</v>
      </c>
      <c r="E20" s="57">
        <v>0</v>
      </c>
      <c r="F20" s="57">
        <v>2.5</v>
      </c>
      <c r="G20" s="57">
        <v>2.5</v>
      </c>
      <c r="H20" s="57">
        <v>2.5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2.5</v>
      </c>
      <c r="O20" s="57">
        <v>0</v>
      </c>
      <c r="P20" s="57">
        <v>2.5</v>
      </c>
      <c r="Q20" s="57">
        <v>0</v>
      </c>
      <c r="R20" s="57">
        <v>2.5</v>
      </c>
      <c r="S20" s="57">
        <v>0</v>
      </c>
      <c r="T20" s="57">
        <v>0</v>
      </c>
      <c r="U20" s="57">
        <v>0</v>
      </c>
      <c r="V20" s="57">
        <v>2.5</v>
      </c>
      <c r="W20" s="57">
        <v>0</v>
      </c>
      <c r="X20" s="57">
        <v>2.5</v>
      </c>
      <c r="Y20" s="57">
        <v>2.5</v>
      </c>
      <c r="Z20" s="57">
        <v>0</v>
      </c>
      <c r="AA20" s="57">
        <v>0</v>
      </c>
      <c r="AB20" s="57">
        <v>2.5</v>
      </c>
      <c r="AC20" s="57">
        <v>0</v>
      </c>
      <c r="AD20" s="57">
        <v>0</v>
      </c>
      <c r="AE20" s="57">
        <v>0</v>
      </c>
      <c r="AF20" s="57">
        <v>0</v>
      </c>
      <c r="AG20" s="57">
        <v>2.5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2.5</v>
      </c>
      <c r="AO20" s="57">
        <v>2.5</v>
      </c>
      <c r="AP20" s="57">
        <v>0</v>
      </c>
      <c r="AQ20" s="57">
        <v>0</v>
      </c>
      <c r="AR20" s="57">
        <v>2.5</v>
      </c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44">
        <f t="shared" si="0"/>
        <v>35</v>
      </c>
      <c r="BD20" s="10"/>
      <c r="BE20" s="10"/>
      <c r="BF20" s="10"/>
      <c r="BG20" s="18" t="s">
        <v>37</v>
      </c>
      <c r="BH20" s="69">
        <f>COUNTIF(BC12:BC41,"&gt;0")-(BH12+BH14+BH16+BH18)</f>
        <v>1</v>
      </c>
      <c r="BI20" s="71">
        <f>(BH20*100)/$BH$24</f>
        <v>4.761904761904762</v>
      </c>
      <c r="BJ20" s="10"/>
      <c r="BK20" s="10"/>
      <c r="BL20" s="10"/>
      <c r="BM20" s="10"/>
      <c r="BN20" s="10"/>
      <c r="BO20" s="10"/>
      <c r="BP20" s="10"/>
      <c r="BQ20" s="10"/>
      <c r="BR20" s="5"/>
    </row>
    <row r="21" spans="1:70" ht="19.5" customHeight="1">
      <c r="A21" s="4"/>
      <c r="B21" s="19">
        <v>10</v>
      </c>
      <c r="C21" s="55">
        <v>82</v>
      </c>
      <c r="D21" s="56" t="s">
        <v>51</v>
      </c>
      <c r="E21" s="57">
        <v>2.5</v>
      </c>
      <c r="F21" s="57">
        <v>0</v>
      </c>
      <c r="G21" s="57">
        <v>0</v>
      </c>
      <c r="H21" s="57">
        <v>2.5</v>
      </c>
      <c r="I21" s="57">
        <v>0</v>
      </c>
      <c r="J21" s="57">
        <v>2.5</v>
      </c>
      <c r="K21" s="57">
        <v>2.5</v>
      </c>
      <c r="L21" s="57">
        <v>2.5</v>
      </c>
      <c r="M21" s="57">
        <v>2.5</v>
      </c>
      <c r="N21" s="57">
        <v>2.5</v>
      </c>
      <c r="O21" s="57">
        <v>2.5</v>
      </c>
      <c r="P21" s="57">
        <v>2.5</v>
      </c>
      <c r="Q21" s="57">
        <v>2.5</v>
      </c>
      <c r="R21" s="57">
        <v>0</v>
      </c>
      <c r="S21" s="57">
        <v>0</v>
      </c>
      <c r="T21" s="57">
        <v>0</v>
      </c>
      <c r="U21" s="57">
        <v>2.5</v>
      </c>
      <c r="V21" s="57">
        <v>2.5</v>
      </c>
      <c r="W21" s="57">
        <v>0</v>
      </c>
      <c r="X21" s="57">
        <v>2.5</v>
      </c>
      <c r="Y21" s="57">
        <v>2.5</v>
      </c>
      <c r="Z21" s="57">
        <v>0</v>
      </c>
      <c r="AA21" s="57">
        <v>0</v>
      </c>
      <c r="AB21" s="57">
        <v>2.5</v>
      </c>
      <c r="AC21" s="57">
        <v>2.5</v>
      </c>
      <c r="AD21" s="57">
        <v>2.5</v>
      </c>
      <c r="AE21" s="57">
        <v>2.5</v>
      </c>
      <c r="AF21" s="57">
        <v>2.5</v>
      </c>
      <c r="AG21" s="57">
        <v>0</v>
      </c>
      <c r="AH21" s="57">
        <v>2.5</v>
      </c>
      <c r="AI21" s="57">
        <v>0</v>
      </c>
      <c r="AJ21" s="57">
        <v>2.5</v>
      </c>
      <c r="AK21" s="57">
        <v>2.5</v>
      </c>
      <c r="AL21" s="57">
        <v>0</v>
      </c>
      <c r="AM21" s="57">
        <v>2.5</v>
      </c>
      <c r="AN21" s="57">
        <v>0</v>
      </c>
      <c r="AO21" s="57">
        <v>2.5</v>
      </c>
      <c r="AP21" s="57">
        <v>0</v>
      </c>
      <c r="AQ21" s="57">
        <v>2.5</v>
      </c>
      <c r="AR21" s="57">
        <v>2.5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44">
        <f t="shared" si="0"/>
        <v>65</v>
      </c>
      <c r="BD21" s="10"/>
      <c r="BE21" s="10"/>
      <c r="BF21" s="10"/>
      <c r="BG21" s="20" t="s">
        <v>36</v>
      </c>
      <c r="BH21" s="70"/>
      <c r="BI21" s="72"/>
      <c r="BJ21" s="10"/>
      <c r="BK21" s="10"/>
      <c r="BL21" s="10"/>
      <c r="BM21" s="10"/>
      <c r="BN21" s="10"/>
      <c r="BO21" s="10"/>
      <c r="BP21" s="10"/>
      <c r="BQ21" s="10"/>
      <c r="BR21" s="5"/>
    </row>
    <row r="22" spans="1:70" ht="19.5" customHeight="1">
      <c r="A22" s="4"/>
      <c r="B22" s="19">
        <v>11</v>
      </c>
      <c r="C22" s="55">
        <v>91</v>
      </c>
      <c r="D22" s="56" t="s">
        <v>52</v>
      </c>
      <c r="E22" s="57">
        <v>2.5</v>
      </c>
      <c r="F22" s="57">
        <v>0</v>
      </c>
      <c r="G22" s="57">
        <v>0</v>
      </c>
      <c r="H22" s="57">
        <v>2.5</v>
      </c>
      <c r="I22" s="57">
        <v>2.5</v>
      </c>
      <c r="J22" s="57">
        <v>2.5</v>
      </c>
      <c r="K22" s="57">
        <v>0</v>
      </c>
      <c r="L22" s="57">
        <v>2.5</v>
      </c>
      <c r="M22" s="57">
        <v>0</v>
      </c>
      <c r="N22" s="57">
        <v>2.5</v>
      </c>
      <c r="O22" s="57">
        <v>2.5</v>
      </c>
      <c r="P22" s="57">
        <v>2.5</v>
      </c>
      <c r="Q22" s="57">
        <v>0</v>
      </c>
      <c r="R22" s="57">
        <v>0</v>
      </c>
      <c r="S22" s="57">
        <v>2.5</v>
      </c>
      <c r="T22" s="57">
        <v>2.5</v>
      </c>
      <c r="U22" s="57">
        <v>2.5</v>
      </c>
      <c r="V22" s="57">
        <v>2.5</v>
      </c>
      <c r="W22" s="57">
        <v>2.5</v>
      </c>
      <c r="X22" s="57">
        <v>2.5</v>
      </c>
      <c r="Y22" s="57">
        <v>2.5</v>
      </c>
      <c r="Z22" s="57">
        <v>2.5</v>
      </c>
      <c r="AA22" s="57">
        <v>2.5</v>
      </c>
      <c r="AB22" s="57">
        <v>2.5</v>
      </c>
      <c r="AC22" s="57">
        <v>2.5</v>
      </c>
      <c r="AD22" s="57">
        <v>2.5</v>
      </c>
      <c r="AE22" s="57">
        <v>2.5</v>
      </c>
      <c r="AF22" s="57">
        <v>0</v>
      </c>
      <c r="AG22" s="57">
        <v>0</v>
      </c>
      <c r="AH22" s="57">
        <v>2.5</v>
      </c>
      <c r="AI22" s="57">
        <v>0</v>
      </c>
      <c r="AJ22" s="57">
        <v>2.5</v>
      </c>
      <c r="AK22" s="57">
        <v>2.5</v>
      </c>
      <c r="AL22" s="57">
        <v>0</v>
      </c>
      <c r="AM22" s="57">
        <v>2.5</v>
      </c>
      <c r="AN22" s="57">
        <v>2.5</v>
      </c>
      <c r="AO22" s="57">
        <v>2.5</v>
      </c>
      <c r="AP22" s="57">
        <v>0</v>
      </c>
      <c r="AQ22" s="57">
        <v>2.5</v>
      </c>
      <c r="AR22" s="57">
        <v>2.5</v>
      </c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44">
        <f>SUM(E22:BB22)</f>
        <v>72.5</v>
      </c>
      <c r="BD22" s="10"/>
      <c r="BE22" s="10"/>
      <c r="BF22" s="10"/>
      <c r="BG22" s="18" t="s">
        <v>16</v>
      </c>
      <c r="BH22" s="69">
        <f>COUNTIF(BC12:BC41,"=-")</f>
        <v>0</v>
      </c>
      <c r="BI22" s="71">
        <f>BH22/$BH$24*100</f>
        <v>0</v>
      </c>
      <c r="BJ22" s="10"/>
      <c r="BK22" s="10"/>
      <c r="BL22" s="10"/>
      <c r="BM22" s="10"/>
      <c r="BN22" s="10"/>
      <c r="BO22" s="10"/>
      <c r="BP22" s="10"/>
      <c r="BQ22" s="10"/>
      <c r="BR22" s="5"/>
    </row>
    <row r="23" spans="1:70" ht="19.5" customHeight="1">
      <c r="A23" s="4"/>
      <c r="B23" s="19">
        <v>12</v>
      </c>
      <c r="C23" s="55">
        <v>92</v>
      </c>
      <c r="D23" s="56" t="s">
        <v>53</v>
      </c>
      <c r="E23" s="57">
        <v>2.5</v>
      </c>
      <c r="F23" s="57">
        <v>0</v>
      </c>
      <c r="G23" s="57">
        <v>0</v>
      </c>
      <c r="H23" s="57">
        <v>2.5</v>
      </c>
      <c r="I23" s="57">
        <v>2.5</v>
      </c>
      <c r="J23" s="57">
        <v>2.5</v>
      </c>
      <c r="K23" s="57">
        <v>2.5</v>
      </c>
      <c r="L23" s="57">
        <v>2.5</v>
      </c>
      <c r="M23" s="57">
        <v>0</v>
      </c>
      <c r="N23" s="57">
        <v>0</v>
      </c>
      <c r="O23" s="57">
        <v>2.5</v>
      </c>
      <c r="P23" s="57">
        <v>2.5</v>
      </c>
      <c r="Q23" s="57">
        <v>2.5</v>
      </c>
      <c r="R23" s="57">
        <v>2.5</v>
      </c>
      <c r="S23" s="57">
        <v>2.5</v>
      </c>
      <c r="T23" s="57">
        <v>2.5</v>
      </c>
      <c r="U23" s="57">
        <v>2.5</v>
      </c>
      <c r="V23" s="57">
        <v>2.5</v>
      </c>
      <c r="W23" s="57">
        <v>0</v>
      </c>
      <c r="X23" s="57">
        <v>0</v>
      </c>
      <c r="Y23" s="57">
        <v>2.5</v>
      </c>
      <c r="Z23" s="57">
        <v>0</v>
      </c>
      <c r="AA23" s="57">
        <v>0</v>
      </c>
      <c r="AB23" s="57">
        <v>2.5</v>
      </c>
      <c r="AC23" s="57">
        <v>0</v>
      </c>
      <c r="AD23" s="57">
        <v>2.5</v>
      </c>
      <c r="AE23" s="57">
        <v>2.5</v>
      </c>
      <c r="AF23" s="57">
        <v>0</v>
      </c>
      <c r="AG23" s="57">
        <v>0</v>
      </c>
      <c r="AH23" s="57">
        <v>2.5</v>
      </c>
      <c r="AI23" s="57">
        <v>0</v>
      </c>
      <c r="AJ23" s="57">
        <v>2.5</v>
      </c>
      <c r="AK23" s="57">
        <v>2.5</v>
      </c>
      <c r="AL23" s="57">
        <v>0</v>
      </c>
      <c r="AM23" s="57">
        <v>2.5</v>
      </c>
      <c r="AN23" s="57">
        <v>2.5</v>
      </c>
      <c r="AO23" s="57">
        <v>2.5</v>
      </c>
      <c r="AP23" s="57">
        <v>0</v>
      </c>
      <c r="AQ23" s="57">
        <v>2.5</v>
      </c>
      <c r="AR23" s="57">
        <v>2.5</v>
      </c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44">
        <f t="shared" si="0"/>
        <v>65</v>
      </c>
      <c r="BD23" s="10"/>
      <c r="BE23" s="10"/>
      <c r="BF23" s="10"/>
      <c r="BG23" s="21">
        <v>0</v>
      </c>
      <c r="BH23" s="84"/>
      <c r="BI23" s="104"/>
      <c r="BJ23" s="10"/>
      <c r="BK23" s="10"/>
      <c r="BL23" s="10"/>
      <c r="BM23" s="10"/>
      <c r="BN23" s="10"/>
      <c r="BO23" s="10"/>
      <c r="BP23" s="10"/>
      <c r="BQ23" s="10"/>
      <c r="BR23" s="5"/>
    </row>
    <row r="24" spans="1:70" ht="19.5" customHeight="1">
      <c r="A24" s="4"/>
      <c r="B24" s="19">
        <v>13</v>
      </c>
      <c r="C24" s="55">
        <v>95</v>
      </c>
      <c r="D24" s="56" t="s">
        <v>54</v>
      </c>
      <c r="E24" s="57">
        <v>2.5</v>
      </c>
      <c r="F24" s="57">
        <v>0</v>
      </c>
      <c r="G24" s="57">
        <v>2.5</v>
      </c>
      <c r="H24" s="57">
        <v>2.5</v>
      </c>
      <c r="I24" s="57">
        <v>2.5</v>
      </c>
      <c r="J24" s="57">
        <v>2.5</v>
      </c>
      <c r="K24" s="57">
        <v>2.5</v>
      </c>
      <c r="L24" s="57">
        <v>2.5</v>
      </c>
      <c r="M24" s="57">
        <v>2.5</v>
      </c>
      <c r="N24" s="57">
        <v>2.5</v>
      </c>
      <c r="O24" s="57">
        <v>0</v>
      </c>
      <c r="P24" s="57">
        <v>2.5</v>
      </c>
      <c r="Q24" s="57">
        <v>2.5</v>
      </c>
      <c r="R24" s="57">
        <v>2.5</v>
      </c>
      <c r="S24" s="57">
        <v>2.5</v>
      </c>
      <c r="T24" s="57">
        <v>0</v>
      </c>
      <c r="U24" s="57">
        <v>2.5</v>
      </c>
      <c r="V24" s="57">
        <v>2.5</v>
      </c>
      <c r="W24" s="57">
        <v>0</v>
      </c>
      <c r="X24" s="57">
        <v>2.5</v>
      </c>
      <c r="Y24" s="57">
        <v>2.5</v>
      </c>
      <c r="Z24" s="57">
        <v>2.5</v>
      </c>
      <c r="AA24" s="57">
        <v>2.5</v>
      </c>
      <c r="AB24" s="57">
        <v>2.5</v>
      </c>
      <c r="AC24" s="57">
        <v>0</v>
      </c>
      <c r="AD24" s="57">
        <v>2.5</v>
      </c>
      <c r="AE24" s="57">
        <v>2.5</v>
      </c>
      <c r="AF24" s="57">
        <v>2.5</v>
      </c>
      <c r="AG24" s="57">
        <v>2.5</v>
      </c>
      <c r="AH24" s="57">
        <v>0</v>
      </c>
      <c r="AI24" s="57">
        <v>0</v>
      </c>
      <c r="AJ24" s="57">
        <v>2.5</v>
      </c>
      <c r="AK24" s="57">
        <v>2.5</v>
      </c>
      <c r="AL24" s="57">
        <v>0</v>
      </c>
      <c r="AM24" s="57">
        <v>2.5</v>
      </c>
      <c r="AN24" s="57">
        <v>2.5</v>
      </c>
      <c r="AO24" s="57">
        <v>2.5</v>
      </c>
      <c r="AP24" s="57">
        <v>2.5</v>
      </c>
      <c r="AQ24" s="57">
        <v>2.5</v>
      </c>
      <c r="AR24" s="57">
        <v>2.5</v>
      </c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44">
        <f t="shared" si="0"/>
        <v>80</v>
      </c>
      <c r="BD24" s="10"/>
      <c r="BE24" s="10"/>
      <c r="BF24" s="10"/>
      <c r="BG24" s="40">
        <f>COUNTIF(BC12:BC42,"0")</f>
        <v>9</v>
      </c>
      <c r="BH24" s="105">
        <f>SUM(BH12:BH23)</f>
        <v>21</v>
      </c>
      <c r="BI24" s="106">
        <f>SUM(BI12:BI23)</f>
        <v>99.99999999999999</v>
      </c>
      <c r="BJ24" s="10"/>
      <c r="BK24" s="10"/>
      <c r="BL24" s="10"/>
      <c r="BM24" s="10"/>
      <c r="BN24" s="10"/>
      <c r="BO24" s="10"/>
      <c r="BP24" s="10"/>
      <c r="BQ24" s="10"/>
      <c r="BR24" s="5"/>
    </row>
    <row r="25" spans="1:70" ht="19.5" customHeight="1">
      <c r="A25" s="4"/>
      <c r="B25" s="19">
        <v>14</v>
      </c>
      <c r="C25" s="55">
        <v>99</v>
      </c>
      <c r="D25" s="56" t="s">
        <v>55</v>
      </c>
      <c r="E25" s="57">
        <v>0</v>
      </c>
      <c r="F25" s="57">
        <v>0</v>
      </c>
      <c r="G25" s="57">
        <v>0</v>
      </c>
      <c r="H25" s="57">
        <v>2.5</v>
      </c>
      <c r="I25" s="57">
        <v>2.5</v>
      </c>
      <c r="J25" s="57">
        <v>2.5</v>
      </c>
      <c r="K25" s="57">
        <v>2.5</v>
      </c>
      <c r="L25" s="57">
        <v>2.5</v>
      </c>
      <c r="M25" s="57">
        <v>0</v>
      </c>
      <c r="N25" s="57">
        <v>2.5</v>
      </c>
      <c r="O25" s="57">
        <v>2.5</v>
      </c>
      <c r="P25" s="57">
        <v>2.5</v>
      </c>
      <c r="Q25" s="57">
        <v>2.5</v>
      </c>
      <c r="R25" s="57">
        <v>2.5</v>
      </c>
      <c r="S25" s="57">
        <v>2.5</v>
      </c>
      <c r="T25" s="57">
        <v>2.5</v>
      </c>
      <c r="U25" s="57">
        <v>2.5</v>
      </c>
      <c r="V25" s="57">
        <v>2.5</v>
      </c>
      <c r="W25" s="57">
        <v>0</v>
      </c>
      <c r="X25" s="57">
        <v>0</v>
      </c>
      <c r="Y25" s="57">
        <v>2.5</v>
      </c>
      <c r="Z25" s="57">
        <v>0</v>
      </c>
      <c r="AA25" s="57">
        <v>0</v>
      </c>
      <c r="AB25" s="57">
        <v>2.5</v>
      </c>
      <c r="AC25" s="57">
        <v>0</v>
      </c>
      <c r="AD25" s="57">
        <v>2.5</v>
      </c>
      <c r="AE25" s="57">
        <v>2.5</v>
      </c>
      <c r="AF25" s="57">
        <v>0</v>
      </c>
      <c r="AG25" s="57">
        <v>0</v>
      </c>
      <c r="AH25" s="57">
        <v>2.5</v>
      </c>
      <c r="AI25" s="57">
        <v>0</v>
      </c>
      <c r="AJ25" s="57">
        <v>2.5</v>
      </c>
      <c r="AK25" s="57">
        <v>2.5</v>
      </c>
      <c r="AL25" s="57">
        <v>0</v>
      </c>
      <c r="AM25" s="57">
        <v>2.5</v>
      </c>
      <c r="AN25" s="57">
        <v>2.5</v>
      </c>
      <c r="AO25" s="57">
        <v>2.5</v>
      </c>
      <c r="AP25" s="57">
        <v>0</v>
      </c>
      <c r="AQ25" s="57">
        <v>2.5</v>
      </c>
      <c r="AR25" s="57">
        <v>2.5</v>
      </c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44">
        <f t="shared" si="0"/>
        <v>65</v>
      </c>
      <c r="BD25" s="10"/>
      <c r="BE25" s="10"/>
      <c r="BF25" s="10"/>
      <c r="BG25" s="85" t="s">
        <v>39</v>
      </c>
      <c r="BH25" s="86"/>
      <c r="BI25" s="85" t="s">
        <v>17</v>
      </c>
      <c r="BJ25" s="87"/>
      <c r="BK25" s="87"/>
      <c r="BL25" s="87"/>
      <c r="BM25" s="87"/>
      <c r="BN25" s="86"/>
      <c r="BO25" s="10"/>
      <c r="BP25" s="10"/>
      <c r="BQ25" s="10"/>
      <c r="BR25" s="5"/>
    </row>
    <row r="26" spans="1:70" ht="19.5" customHeight="1">
      <c r="A26" s="4"/>
      <c r="B26" s="19">
        <v>15</v>
      </c>
      <c r="C26" s="55">
        <v>100</v>
      </c>
      <c r="D26" s="56" t="s">
        <v>56</v>
      </c>
      <c r="E26" s="57">
        <v>2.5</v>
      </c>
      <c r="F26" s="57">
        <v>0</v>
      </c>
      <c r="G26" s="57">
        <v>0</v>
      </c>
      <c r="H26" s="57">
        <v>2.5</v>
      </c>
      <c r="I26" s="57">
        <v>2.5</v>
      </c>
      <c r="J26" s="57">
        <v>2.5</v>
      </c>
      <c r="K26" s="57">
        <v>0</v>
      </c>
      <c r="L26" s="57">
        <v>2.5</v>
      </c>
      <c r="M26" s="57">
        <v>0</v>
      </c>
      <c r="N26" s="57">
        <v>2.5</v>
      </c>
      <c r="O26" s="57">
        <v>2.5</v>
      </c>
      <c r="P26" s="57">
        <v>2.5</v>
      </c>
      <c r="Q26" s="57">
        <v>2.5</v>
      </c>
      <c r="R26" s="57">
        <v>0</v>
      </c>
      <c r="S26" s="57">
        <v>0</v>
      </c>
      <c r="T26" s="57">
        <v>2.5</v>
      </c>
      <c r="U26" s="57">
        <v>2.5</v>
      </c>
      <c r="V26" s="57">
        <v>2.5</v>
      </c>
      <c r="W26" s="57">
        <v>2.5</v>
      </c>
      <c r="X26" s="57">
        <v>2.5</v>
      </c>
      <c r="Y26" s="57">
        <v>2.5</v>
      </c>
      <c r="Z26" s="57">
        <v>2.5</v>
      </c>
      <c r="AA26" s="57">
        <v>0</v>
      </c>
      <c r="AB26" s="57">
        <v>2.5</v>
      </c>
      <c r="AC26" s="57">
        <v>2.5</v>
      </c>
      <c r="AD26" s="57">
        <v>2.5</v>
      </c>
      <c r="AE26" s="57">
        <v>2.5</v>
      </c>
      <c r="AF26" s="57">
        <v>0</v>
      </c>
      <c r="AG26" s="57">
        <v>0</v>
      </c>
      <c r="AH26" s="57">
        <v>2.5</v>
      </c>
      <c r="AI26" s="57">
        <v>0</v>
      </c>
      <c r="AJ26" s="57">
        <v>2.5</v>
      </c>
      <c r="AK26" s="57">
        <v>2.5</v>
      </c>
      <c r="AL26" s="57">
        <v>0</v>
      </c>
      <c r="AM26" s="57">
        <v>2.5</v>
      </c>
      <c r="AN26" s="57">
        <v>2.5</v>
      </c>
      <c r="AO26" s="57">
        <v>2.5</v>
      </c>
      <c r="AP26" s="57">
        <v>0</v>
      </c>
      <c r="AQ26" s="57">
        <v>2.5</v>
      </c>
      <c r="AR26" s="57">
        <v>2.5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44">
        <f t="shared" si="0"/>
        <v>70</v>
      </c>
      <c r="BD26" s="10"/>
      <c r="BE26" s="10"/>
      <c r="BF26" s="10"/>
      <c r="BG26" s="122">
        <v>1.36</v>
      </c>
      <c r="BH26" s="123"/>
      <c r="BI26" s="126" t="s">
        <v>65</v>
      </c>
      <c r="BJ26" s="127"/>
      <c r="BK26" s="127"/>
      <c r="BL26" s="127"/>
      <c r="BM26" s="127"/>
      <c r="BN26" s="128"/>
      <c r="BO26" s="10"/>
      <c r="BP26" s="10"/>
      <c r="BQ26" s="10"/>
      <c r="BR26" s="5"/>
    </row>
    <row r="27" spans="1:70" ht="19.5" customHeight="1">
      <c r="A27" s="4"/>
      <c r="B27" s="19">
        <v>16</v>
      </c>
      <c r="C27" s="55">
        <v>230</v>
      </c>
      <c r="D27" s="56" t="s">
        <v>57</v>
      </c>
      <c r="E27" s="57">
        <v>2.5</v>
      </c>
      <c r="F27" s="57">
        <v>0</v>
      </c>
      <c r="G27" s="57">
        <v>2.5</v>
      </c>
      <c r="H27" s="57">
        <v>2.5</v>
      </c>
      <c r="I27" s="57">
        <v>2.5</v>
      </c>
      <c r="J27" s="57">
        <v>2.5</v>
      </c>
      <c r="K27" s="57">
        <v>2.5</v>
      </c>
      <c r="L27" s="57">
        <v>2.5</v>
      </c>
      <c r="M27" s="57">
        <v>2.5</v>
      </c>
      <c r="N27" s="57">
        <v>2.5</v>
      </c>
      <c r="O27" s="57">
        <v>0</v>
      </c>
      <c r="P27" s="57">
        <v>2.5</v>
      </c>
      <c r="Q27" s="57">
        <v>2.5</v>
      </c>
      <c r="R27" s="57">
        <v>2.5</v>
      </c>
      <c r="S27" s="57">
        <v>2.5</v>
      </c>
      <c r="T27" s="57">
        <v>0</v>
      </c>
      <c r="U27" s="57">
        <v>2.5</v>
      </c>
      <c r="V27" s="57">
        <v>2.5</v>
      </c>
      <c r="W27" s="57">
        <v>0</v>
      </c>
      <c r="X27" s="57">
        <v>2.5</v>
      </c>
      <c r="Y27" s="57">
        <v>2.5</v>
      </c>
      <c r="Z27" s="57">
        <v>0</v>
      </c>
      <c r="AA27" s="57">
        <v>2.5</v>
      </c>
      <c r="AB27" s="57">
        <v>2.5</v>
      </c>
      <c r="AC27" s="57">
        <v>0</v>
      </c>
      <c r="AD27" s="57">
        <v>2.5</v>
      </c>
      <c r="AE27" s="57">
        <v>2.5</v>
      </c>
      <c r="AF27" s="57">
        <v>2.5</v>
      </c>
      <c r="AG27" s="57">
        <v>2.5</v>
      </c>
      <c r="AH27" s="57">
        <v>0</v>
      </c>
      <c r="AI27" s="57">
        <v>0</v>
      </c>
      <c r="AJ27" s="57">
        <v>2.5</v>
      </c>
      <c r="AK27" s="57">
        <v>2.5</v>
      </c>
      <c r="AL27" s="57">
        <v>0</v>
      </c>
      <c r="AM27" s="57">
        <v>0</v>
      </c>
      <c r="AN27" s="57">
        <v>0</v>
      </c>
      <c r="AO27" s="57">
        <v>2.5</v>
      </c>
      <c r="AP27" s="57">
        <v>0</v>
      </c>
      <c r="AQ27" s="57">
        <v>2.5</v>
      </c>
      <c r="AR27" s="57">
        <v>2.5</v>
      </c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44">
        <f t="shared" si="0"/>
        <v>70</v>
      </c>
      <c r="BD27" s="10"/>
      <c r="BE27" s="10"/>
      <c r="BF27" s="10"/>
      <c r="BG27" s="124"/>
      <c r="BH27" s="125"/>
      <c r="BI27" s="129"/>
      <c r="BJ27" s="130"/>
      <c r="BK27" s="130"/>
      <c r="BL27" s="130"/>
      <c r="BM27" s="130"/>
      <c r="BN27" s="131"/>
      <c r="BO27" s="10"/>
      <c r="BP27" s="10"/>
      <c r="BQ27" s="10"/>
      <c r="BR27" s="5"/>
    </row>
    <row r="28" spans="1:70" ht="19.5" customHeight="1">
      <c r="A28" s="4"/>
      <c r="B28" s="19">
        <v>17</v>
      </c>
      <c r="C28" s="55">
        <v>234</v>
      </c>
      <c r="D28" s="56" t="s">
        <v>58</v>
      </c>
      <c r="E28" s="57">
        <v>2.5</v>
      </c>
      <c r="F28" s="57">
        <v>0</v>
      </c>
      <c r="G28" s="57">
        <v>2.5</v>
      </c>
      <c r="H28" s="57">
        <v>0</v>
      </c>
      <c r="I28" s="57">
        <v>2.5</v>
      </c>
      <c r="J28" s="57">
        <v>0</v>
      </c>
      <c r="K28" s="57">
        <v>2.5</v>
      </c>
      <c r="L28" s="57">
        <v>0</v>
      </c>
      <c r="M28" s="57">
        <v>2.5</v>
      </c>
      <c r="N28" s="57">
        <v>2.5</v>
      </c>
      <c r="O28" s="57">
        <v>2.5</v>
      </c>
      <c r="P28" s="57">
        <v>2.5</v>
      </c>
      <c r="Q28" s="57">
        <v>2.5</v>
      </c>
      <c r="R28" s="57">
        <v>2.5</v>
      </c>
      <c r="S28" s="57">
        <v>0</v>
      </c>
      <c r="T28" s="57">
        <v>0</v>
      </c>
      <c r="U28" s="57">
        <v>2.5</v>
      </c>
      <c r="V28" s="57">
        <v>0</v>
      </c>
      <c r="W28" s="57">
        <v>0</v>
      </c>
      <c r="X28" s="57">
        <v>2.5</v>
      </c>
      <c r="Y28" s="57">
        <v>2.5</v>
      </c>
      <c r="Z28" s="57">
        <v>2.5</v>
      </c>
      <c r="AA28" s="57">
        <v>2.5</v>
      </c>
      <c r="AB28" s="57">
        <v>2.5</v>
      </c>
      <c r="AC28" s="57">
        <v>2.5</v>
      </c>
      <c r="AD28" s="57">
        <v>2.5</v>
      </c>
      <c r="AE28" s="57">
        <v>2.5</v>
      </c>
      <c r="AF28" s="57">
        <v>2.5</v>
      </c>
      <c r="AG28" s="57">
        <v>2.5</v>
      </c>
      <c r="AH28" s="57">
        <v>0</v>
      </c>
      <c r="AI28" s="57">
        <v>0</v>
      </c>
      <c r="AJ28" s="57">
        <v>2.5</v>
      </c>
      <c r="AK28" s="57">
        <v>2.5</v>
      </c>
      <c r="AL28" s="57">
        <v>0</v>
      </c>
      <c r="AM28" s="57">
        <v>0</v>
      </c>
      <c r="AN28" s="57">
        <v>2.5</v>
      </c>
      <c r="AO28" s="57">
        <v>2.5</v>
      </c>
      <c r="AP28" s="57">
        <v>0</v>
      </c>
      <c r="AQ28" s="57">
        <v>2.5</v>
      </c>
      <c r="AR28" s="57">
        <v>2.5</v>
      </c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44">
        <f t="shared" si="0"/>
        <v>67.5</v>
      </c>
      <c r="BD28" s="10"/>
      <c r="BE28" s="10"/>
      <c r="BF28" s="10"/>
      <c r="BG28" s="100" t="s">
        <v>68</v>
      </c>
      <c r="BH28" s="101"/>
      <c r="BI28" s="126" t="s">
        <v>66</v>
      </c>
      <c r="BJ28" s="127"/>
      <c r="BK28" s="127"/>
      <c r="BL28" s="127"/>
      <c r="BM28" s="127"/>
      <c r="BN28" s="128"/>
      <c r="BO28" s="10"/>
      <c r="BP28" s="10"/>
      <c r="BQ28" s="10"/>
      <c r="BR28" s="5"/>
    </row>
    <row r="29" spans="1:70" ht="19.5" customHeight="1">
      <c r="A29" s="4"/>
      <c r="B29" s="19">
        <v>18</v>
      </c>
      <c r="C29" s="55">
        <v>238</v>
      </c>
      <c r="D29" s="56" t="s">
        <v>59</v>
      </c>
      <c r="E29" s="57">
        <v>2.5</v>
      </c>
      <c r="F29" s="57">
        <v>0</v>
      </c>
      <c r="G29" s="57">
        <v>2.5</v>
      </c>
      <c r="H29" s="57">
        <v>0</v>
      </c>
      <c r="I29" s="57">
        <v>2.5</v>
      </c>
      <c r="J29" s="57">
        <v>0</v>
      </c>
      <c r="K29" s="57">
        <v>2.5</v>
      </c>
      <c r="L29" s="57">
        <v>0</v>
      </c>
      <c r="M29" s="57">
        <v>2.5</v>
      </c>
      <c r="N29" s="57">
        <v>2.5</v>
      </c>
      <c r="O29" s="57">
        <v>2.5</v>
      </c>
      <c r="P29" s="57">
        <v>2.5</v>
      </c>
      <c r="Q29" s="57">
        <v>2.5</v>
      </c>
      <c r="R29" s="57">
        <v>2.5</v>
      </c>
      <c r="S29" s="57">
        <v>0</v>
      </c>
      <c r="T29" s="57">
        <v>0</v>
      </c>
      <c r="U29" s="57">
        <v>2.5</v>
      </c>
      <c r="V29" s="57">
        <v>0</v>
      </c>
      <c r="W29" s="57">
        <v>0</v>
      </c>
      <c r="X29" s="57">
        <v>0</v>
      </c>
      <c r="Y29" s="57">
        <v>2.5</v>
      </c>
      <c r="Z29" s="57">
        <v>2.5</v>
      </c>
      <c r="AA29" s="57">
        <v>2.5</v>
      </c>
      <c r="AB29" s="57">
        <v>0</v>
      </c>
      <c r="AC29" s="57">
        <v>0</v>
      </c>
      <c r="AD29" s="57">
        <v>2.5</v>
      </c>
      <c r="AE29" s="57">
        <v>2.5</v>
      </c>
      <c r="AF29" s="57">
        <v>2.5</v>
      </c>
      <c r="AG29" s="57">
        <v>2.5</v>
      </c>
      <c r="AH29" s="57">
        <v>0</v>
      </c>
      <c r="AI29" s="57">
        <v>0</v>
      </c>
      <c r="AJ29" s="57">
        <v>2.5</v>
      </c>
      <c r="AK29" s="57">
        <v>2.5</v>
      </c>
      <c r="AL29" s="57">
        <v>0</v>
      </c>
      <c r="AM29" s="57">
        <v>0</v>
      </c>
      <c r="AN29" s="57">
        <v>2.5</v>
      </c>
      <c r="AO29" s="57">
        <v>2.5</v>
      </c>
      <c r="AP29" s="57">
        <v>2.5</v>
      </c>
      <c r="AQ29" s="57">
        <v>2.5</v>
      </c>
      <c r="AR29" s="57">
        <v>2.5</v>
      </c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44">
        <f t="shared" si="0"/>
        <v>62.5</v>
      </c>
      <c r="BD29" s="10"/>
      <c r="BE29" s="10"/>
      <c r="BF29" s="10"/>
      <c r="BG29" s="102"/>
      <c r="BH29" s="103"/>
      <c r="BI29" s="129"/>
      <c r="BJ29" s="130"/>
      <c r="BK29" s="130"/>
      <c r="BL29" s="130"/>
      <c r="BM29" s="130"/>
      <c r="BN29" s="131"/>
      <c r="BO29" s="10"/>
      <c r="BP29" s="10"/>
      <c r="BQ29" s="10"/>
      <c r="BR29" s="5"/>
    </row>
    <row r="30" spans="1:70" ht="19.5" customHeight="1">
      <c r="A30" s="4"/>
      <c r="B30" s="19">
        <v>19</v>
      </c>
      <c r="C30" s="55">
        <v>243</v>
      </c>
      <c r="D30" s="56" t="s">
        <v>60</v>
      </c>
      <c r="E30" s="57">
        <v>2.5</v>
      </c>
      <c r="F30" s="57">
        <v>0</v>
      </c>
      <c r="G30" s="57">
        <v>0</v>
      </c>
      <c r="H30" s="57">
        <v>2.5</v>
      </c>
      <c r="I30" s="57">
        <v>2.5</v>
      </c>
      <c r="J30" s="57">
        <v>2.5</v>
      </c>
      <c r="K30" s="57">
        <v>2.5</v>
      </c>
      <c r="L30" s="57">
        <v>0</v>
      </c>
      <c r="M30" s="57">
        <v>2.5</v>
      </c>
      <c r="N30" s="57">
        <v>2.5</v>
      </c>
      <c r="O30" s="57">
        <v>0</v>
      </c>
      <c r="P30" s="57">
        <v>2.5</v>
      </c>
      <c r="Q30" s="57">
        <v>2.5</v>
      </c>
      <c r="R30" s="57">
        <v>2.5</v>
      </c>
      <c r="S30" s="57">
        <v>2.5</v>
      </c>
      <c r="T30" s="57">
        <v>2.5</v>
      </c>
      <c r="U30" s="57">
        <v>2.5</v>
      </c>
      <c r="V30" s="57">
        <v>2.5</v>
      </c>
      <c r="W30" s="57">
        <v>0</v>
      </c>
      <c r="X30" s="57">
        <v>2.5</v>
      </c>
      <c r="Y30" s="57">
        <v>2.5</v>
      </c>
      <c r="Z30" s="57">
        <v>0</v>
      </c>
      <c r="AA30" s="57">
        <v>2.5</v>
      </c>
      <c r="AB30" s="57">
        <v>2.5</v>
      </c>
      <c r="AC30" s="57">
        <v>2.5</v>
      </c>
      <c r="AD30" s="57">
        <v>2.5</v>
      </c>
      <c r="AE30" s="57">
        <v>2.5</v>
      </c>
      <c r="AF30" s="57">
        <v>0</v>
      </c>
      <c r="AG30" s="57">
        <v>2.5</v>
      </c>
      <c r="AH30" s="57">
        <v>2.5</v>
      </c>
      <c r="AI30" s="57">
        <v>0</v>
      </c>
      <c r="AJ30" s="57">
        <v>2.5</v>
      </c>
      <c r="AK30" s="57">
        <v>2.5</v>
      </c>
      <c r="AL30" s="57">
        <v>2.5</v>
      </c>
      <c r="AM30" s="57">
        <v>0</v>
      </c>
      <c r="AN30" s="57">
        <v>2.5</v>
      </c>
      <c r="AO30" s="57">
        <v>2.5</v>
      </c>
      <c r="AP30" s="57">
        <v>2.5</v>
      </c>
      <c r="AQ30" s="57">
        <v>2.5</v>
      </c>
      <c r="AR30" s="57">
        <v>2.5</v>
      </c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44">
        <f t="shared" si="0"/>
        <v>77.5</v>
      </c>
      <c r="BD30" s="10"/>
      <c r="BE30" s="10"/>
      <c r="BF30" s="10"/>
      <c r="BG30" s="122">
        <v>3.4</v>
      </c>
      <c r="BH30" s="123"/>
      <c r="BI30" s="126" t="s">
        <v>63</v>
      </c>
      <c r="BJ30" s="127"/>
      <c r="BK30" s="127"/>
      <c r="BL30" s="127"/>
      <c r="BM30" s="127"/>
      <c r="BN30" s="128"/>
      <c r="BO30" s="10"/>
      <c r="BP30" s="10"/>
      <c r="BQ30" s="10"/>
      <c r="BR30" s="5"/>
    </row>
    <row r="31" spans="1:70" ht="19.5" customHeight="1">
      <c r="A31" s="4"/>
      <c r="B31" s="19">
        <v>20</v>
      </c>
      <c r="C31" s="55">
        <v>309</v>
      </c>
      <c r="D31" s="56" t="s">
        <v>61</v>
      </c>
      <c r="E31" s="57">
        <v>2.5</v>
      </c>
      <c r="F31" s="57">
        <v>0</v>
      </c>
      <c r="G31" s="57">
        <v>0</v>
      </c>
      <c r="H31" s="57">
        <v>2.5</v>
      </c>
      <c r="I31" s="57">
        <v>2.5</v>
      </c>
      <c r="J31" s="57">
        <v>2.5</v>
      </c>
      <c r="K31" s="57">
        <v>0</v>
      </c>
      <c r="L31" s="57">
        <v>0</v>
      </c>
      <c r="M31" s="57">
        <v>0</v>
      </c>
      <c r="N31" s="57">
        <v>2.5</v>
      </c>
      <c r="O31" s="57">
        <v>2.5</v>
      </c>
      <c r="P31" s="57">
        <v>2.5</v>
      </c>
      <c r="Q31" s="57">
        <v>0</v>
      </c>
      <c r="R31" s="57">
        <v>2.5</v>
      </c>
      <c r="S31" s="57">
        <v>0</v>
      </c>
      <c r="T31" s="57">
        <v>0</v>
      </c>
      <c r="U31" s="57">
        <v>2.5</v>
      </c>
      <c r="V31" s="57">
        <v>2.5</v>
      </c>
      <c r="W31" s="57">
        <v>0</v>
      </c>
      <c r="X31" s="57">
        <v>2.5</v>
      </c>
      <c r="Y31" s="57">
        <v>0</v>
      </c>
      <c r="Z31" s="57">
        <v>0</v>
      </c>
      <c r="AA31" s="57">
        <v>2.5</v>
      </c>
      <c r="AB31" s="57">
        <v>2.5</v>
      </c>
      <c r="AC31" s="57">
        <v>0</v>
      </c>
      <c r="AD31" s="57">
        <v>0</v>
      </c>
      <c r="AE31" s="57">
        <v>2.5</v>
      </c>
      <c r="AF31" s="57">
        <v>0</v>
      </c>
      <c r="AG31" s="57">
        <v>2.5</v>
      </c>
      <c r="AH31" s="57">
        <v>0</v>
      </c>
      <c r="AI31" s="57">
        <v>2.5</v>
      </c>
      <c r="AJ31" s="57">
        <v>0</v>
      </c>
      <c r="AK31" s="57">
        <v>2.5</v>
      </c>
      <c r="AL31" s="57">
        <v>0</v>
      </c>
      <c r="AM31" s="57">
        <v>0</v>
      </c>
      <c r="AN31" s="57">
        <v>0</v>
      </c>
      <c r="AO31" s="57">
        <v>2.5</v>
      </c>
      <c r="AP31" s="57">
        <v>2.5</v>
      </c>
      <c r="AQ31" s="57">
        <v>2.5</v>
      </c>
      <c r="AR31" s="57">
        <v>2.5</v>
      </c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44">
        <f t="shared" si="0"/>
        <v>52.5</v>
      </c>
      <c r="BD31" s="10"/>
      <c r="BE31" s="10"/>
      <c r="BF31" s="10"/>
      <c r="BG31" s="124"/>
      <c r="BH31" s="125"/>
      <c r="BI31" s="129"/>
      <c r="BJ31" s="130"/>
      <c r="BK31" s="130"/>
      <c r="BL31" s="130"/>
      <c r="BM31" s="130"/>
      <c r="BN31" s="131"/>
      <c r="BO31" s="10"/>
      <c r="BP31" s="10"/>
      <c r="BQ31" s="10"/>
      <c r="BR31" s="5"/>
    </row>
    <row r="32" spans="1:70" ht="19.5" customHeight="1">
      <c r="A32" s="4"/>
      <c r="B32" s="19">
        <v>21</v>
      </c>
      <c r="C32" s="55">
        <v>322</v>
      </c>
      <c r="D32" s="56" t="s">
        <v>62</v>
      </c>
      <c r="E32" s="57">
        <v>2.5</v>
      </c>
      <c r="F32" s="57">
        <v>0</v>
      </c>
      <c r="G32" s="57">
        <v>0</v>
      </c>
      <c r="H32" s="57">
        <v>2.5</v>
      </c>
      <c r="I32" s="57">
        <v>0</v>
      </c>
      <c r="J32" s="57">
        <v>2.5</v>
      </c>
      <c r="K32" s="57">
        <v>2.5</v>
      </c>
      <c r="L32" s="57">
        <v>0</v>
      </c>
      <c r="M32" s="57">
        <v>2.5</v>
      </c>
      <c r="N32" s="57">
        <v>2.5</v>
      </c>
      <c r="O32" s="57">
        <v>0</v>
      </c>
      <c r="P32" s="57">
        <v>2.5</v>
      </c>
      <c r="Q32" s="57">
        <v>2.5</v>
      </c>
      <c r="R32" s="57">
        <v>2.5</v>
      </c>
      <c r="S32" s="57">
        <v>0</v>
      </c>
      <c r="T32" s="57">
        <v>0</v>
      </c>
      <c r="U32" s="57">
        <v>2.5</v>
      </c>
      <c r="V32" s="57">
        <v>2.5</v>
      </c>
      <c r="W32" s="57">
        <v>0</v>
      </c>
      <c r="X32" s="57">
        <v>2.5</v>
      </c>
      <c r="Y32" s="57">
        <v>0</v>
      </c>
      <c r="Z32" s="57">
        <v>2.5</v>
      </c>
      <c r="AA32" s="57">
        <v>0</v>
      </c>
      <c r="AB32" s="57">
        <v>2.5</v>
      </c>
      <c r="AC32" s="57">
        <v>2.5</v>
      </c>
      <c r="AD32" s="57">
        <v>2.5</v>
      </c>
      <c r="AE32" s="57">
        <v>2.5</v>
      </c>
      <c r="AF32" s="57">
        <v>0</v>
      </c>
      <c r="AG32" s="57">
        <v>2.5</v>
      </c>
      <c r="AH32" s="57">
        <v>0</v>
      </c>
      <c r="AI32" s="57">
        <v>0</v>
      </c>
      <c r="AJ32" s="57">
        <v>2.5</v>
      </c>
      <c r="AK32" s="57">
        <v>2.5</v>
      </c>
      <c r="AL32" s="57">
        <v>2.5</v>
      </c>
      <c r="AM32" s="57">
        <v>0</v>
      </c>
      <c r="AN32" s="57">
        <v>0</v>
      </c>
      <c r="AO32" s="57">
        <v>2.5</v>
      </c>
      <c r="AP32" s="57">
        <v>2.5</v>
      </c>
      <c r="AQ32" s="57">
        <v>2.5</v>
      </c>
      <c r="AR32" s="57">
        <v>0</v>
      </c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44">
        <f t="shared" si="0"/>
        <v>60</v>
      </c>
      <c r="BD32" s="10"/>
      <c r="BE32" s="10"/>
      <c r="BF32" s="10"/>
      <c r="BG32" s="100" t="s">
        <v>69</v>
      </c>
      <c r="BH32" s="101"/>
      <c r="BI32" s="126" t="s">
        <v>64</v>
      </c>
      <c r="BJ32" s="127"/>
      <c r="BK32" s="127"/>
      <c r="BL32" s="127"/>
      <c r="BM32" s="127"/>
      <c r="BN32" s="128"/>
      <c r="BO32" s="10"/>
      <c r="BP32" s="10"/>
      <c r="BQ32" s="10"/>
      <c r="BR32" s="5"/>
    </row>
    <row r="33" spans="1:70" ht="19.5" customHeight="1">
      <c r="A33" s="4"/>
      <c r="B33" s="19">
        <v>22</v>
      </c>
      <c r="C33" s="55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44">
        <f t="shared" si="0"/>
        <v>0</v>
      </c>
      <c r="BD33" s="10"/>
      <c r="BE33" s="10"/>
      <c r="BF33" s="10"/>
      <c r="BG33" s="102"/>
      <c r="BH33" s="103"/>
      <c r="BI33" s="129"/>
      <c r="BJ33" s="130"/>
      <c r="BK33" s="130"/>
      <c r="BL33" s="130"/>
      <c r="BM33" s="130"/>
      <c r="BN33" s="131"/>
      <c r="BO33" s="10"/>
      <c r="BP33" s="10"/>
      <c r="BQ33" s="10"/>
      <c r="BR33" s="5"/>
    </row>
    <row r="34" spans="1:70" ht="19.5" customHeight="1">
      <c r="A34" s="4"/>
      <c r="B34" s="19">
        <v>23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8"/>
      <c r="BC34" s="44">
        <f t="shared" si="0"/>
        <v>0</v>
      </c>
      <c r="BD34" s="10"/>
      <c r="BE34" s="10"/>
      <c r="BF34" s="10"/>
      <c r="BG34" s="132" t="s">
        <v>70</v>
      </c>
      <c r="BH34" s="133"/>
      <c r="BI34" s="126" t="s">
        <v>67</v>
      </c>
      <c r="BJ34" s="127"/>
      <c r="BK34" s="127"/>
      <c r="BL34" s="127"/>
      <c r="BM34" s="127"/>
      <c r="BN34" s="128"/>
      <c r="BO34" s="10"/>
      <c r="BP34" s="10"/>
      <c r="BQ34" s="10"/>
      <c r="BR34" s="5"/>
    </row>
    <row r="35" spans="1:70" ht="19.5" customHeight="1">
      <c r="A35" s="4"/>
      <c r="B35" s="19">
        <v>24</v>
      </c>
      <c r="C35" s="55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8"/>
      <c r="BC35" s="44">
        <f t="shared" si="0"/>
        <v>0</v>
      </c>
      <c r="BD35" s="10"/>
      <c r="BE35" s="10"/>
      <c r="BF35" s="10"/>
      <c r="BG35" s="134"/>
      <c r="BH35" s="135"/>
      <c r="BI35" s="129"/>
      <c r="BJ35" s="130"/>
      <c r="BK35" s="130"/>
      <c r="BL35" s="130"/>
      <c r="BM35" s="130"/>
      <c r="BN35" s="131"/>
      <c r="BO35" s="10"/>
      <c r="BP35" s="10"/>
      <c r="BQ35" s="10"/>
      <c r="BR35" s="5"/>
    </row>
    <row r="36" spans="1:70" ht="19.5" customHeight="1">
      <c r="A36" s="4"/>
      <c r="B36" s="19">
        <v>25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8"/>
      <c r="BC36" s="44">
        <f t="shared" si="0"/>
        <v>0</v>
      </c>
      <c r="BD36" s="10"/>
      <c r="BE36" s="10"/>
      <c r="BF36" s="10"/>
      <c r="BG36" s="118"/>
      <c r="BH36" s="119"/>
      <c r="BI36" s="112"/>
      <c r="BJ36" s="113"/>
      <c r="BK36" s="113"/>
      <c r="BL36" s="113"/>
      <c r="BM36" s="113"/>
      <c r="BN36" s="114"/>
      <c r="BO36" s="10"/>
      <c r="BP36" s="10"/>
      <c r="BQ36" s="10"/>
      <c r="BR36" s="5"/>
    </row>
    <row r="37" spans="1:70" ht="19.5" customHeight="1">
      <c r="A37" s="4"/>
      <c r="B37" s="19">
        <v>26</v>
      </c>
      <c r="C37" s="55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8"/>
      <c r="BC37" s="44">
        <f t="shared" si="0"/>
        <v>0</v>
      </c>
      <c r="BD37" s="10"/>
      <c r="BE37" s="10"/>
      <c r="BF37" s="10"/>
      <c r="BG37" s="120"/>
      <c r="BH37" s="121"/>
      <c r="BI37" s="115"/>
      <c r="BJ37" s="116"/>
      <c r="BK37" s="116"/>
      <c r="BL37" s="116"/>
      <c r="BM37" s="116"/>
      <c r="BN37" s="117"/>
      <c r="BO37" s="10"/>
      <c r="BP37" s="10"/>
      <c r="BQ37" s="10"/>
      <c r="BR37" s="5"/>
    </row>
    <row r="38" spans="1:70" ht="19.5" customHeight="1">
      <c r="A38" s="4"/>
      <c r="B38" s="19">
        <v>27</v>
      </c>
      <c r="C38" s="55"/>
      <c r="D38" s="56"/>
      <c r="E38" s="57"/>
      <c r="F38" s="57"/>
      <c r="G38" s="57"/>
      <c r="H38" s="57"/>
      <c r="I38" s="57"/>
      <c r="J38" s="57"/>
      <c r="K38" s="57"/>
      <c r="L38" s="57" t="s">
        <v>32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8"/>
      <c r="BC38" s="44">
        <f t="shared" si="0"/>
        <v>0</v>
      </c>
      <c r="BD38" s="10"/>
      <c r="BE38" s="10"/>
      <c r="BF38" s="10"/>
      <c r="BG38" s="118"/>
      <c r="BH38" s="119"/>
      <c r="BI38" s="112"/>
      <c r="BJ38" s="113"/>
      <c r="BK38" s="113"/>
      <c r="BL38" s="113"/>
      <c r="BM38" s="113"/>
      <c r="BN38" s="114"/>
      <c r="BO38" s="7"/>
      <c r="BP38" s="10"/>
      <c r="BQ38" s="10"/>
      <c r="BR38" s="5"/>
    </row>
    <row r="39" spans="1:70" ht="19.5" customHeight="1">
      <c r="A39" s="4"/>
      <c r="B39" s="19">
        <v>28</v>
      </c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8"/>
      <c r="BC39" s="44">
        <f t="shared" si="0"/>
        <v>0</v>
      </c>
      <c r="BD39" s="10"/>
      <c r="BE39" s="10"/>
      <c r="BF39" s="10"/>
      <c r="BG39" s="120"/>
      <c r="BH39" s="121"/>
      <c r="BI39" s="115"/>
      <c r="BJ39" s="116"/>
      <c r="BK39" s="116"/>
      <c r="BL39" s="116"/>
      <c r="BM39" s="116"/>
      <c r="BN39" s="117"/>
      <c r="BO39" s="10"/>
      <c r="BP39" s="10"/>
      <c r="BQ39" s="10"/>
      <c r="BR39" s="5"/>
    </row>
    <row r="40" spans="1:70" ht="21.75" customHeight="1">
      <c r="A40" s="4"/>
      <c r="B40" s="19">
        <v>29</v>
      </c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8"/>
      <c r="BC40" s="44">
        <f t="shared" si="0"/>
        <v>0</v>
      </c>
      <c r="BD40" s="10"/>
      <c r="BE40" s="10"/>
      <c r="BF40" s="7"/>
      <c r="BG40" s="118"/>
      <c r="BH40" s="119"/>
      <c r="BI40" s="112"/>
      <c r="BJ40" s="113"/>
      <c r="BK40" s="113"/>
      <c r="BL40" s="113"/>
      <c r="BM40" s="113"/>
      <c r="BN40" s="114"/>
      <c r="BO40" s="10"/>
      <c r="BP40" s="10"/>
      <c r="BQ40" s="10"/>
      <c r="BR40" s="5"/>
    </row>
    <row r="41" spans="1:70" ht="21.75" customHeight="1">
      <c r="A41" s="4"/>
      <c r="B41" s="19">
        <v>30</v>
      </c>
      <c r="C41" s="55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8"/>
      <c r="BC41" s="44">
        <f>SUM(E41:BB41)</f>
        <v>0</v>
      </c>
      <c r="BD41" s="10"/>
      <c r="BE41" s="10"/>
      <c r="BF41" s="7"/>
      <c r="BG41" s="120"/>
      <c r="BH41" s="121"/>
      <c r="BI41" s="115"/>
      <c r="BJ41" s="116"/>
      <c r="BK41" s="116"/>
      <c r="BL41" s="116"/>
      <c r="BM41" s="116"/>
      <c r="BN41" s="117"/>
      <c r="BO41" s="10"/>
      <c r="BP41" s="10"/>
      <c r="BQ41" s="10"/>
      <c r="BR41" s="5"/>
    </row>
    <row r="42" spans="1:70" ht="34.5" customHeight="1" thickBot="1">
      <c r="A42" s="4"/>
      <c r="B42" s="95" t="s">
        <v>33</v>
      </c>
      <c r="C42" s="96"/>
      <c r="D42" s="97"/>
      <c r="E42" s="111">
        <f>AVERAGE(E12:E41)</f>
        <v>2.261904761904762</v>
      </c>
      <c r="F42" s="111">
        <f aca="true" t="shared" si="1" ref="F42:BB42">AVERAGE(F12:F41)</f>
        <v>0.11904761904761904</v>
      </c>
      <c r="G42" s="111">
        <f t="shared" si="1"/>
        <v>0.5952380952380952</v>
      </c>
      <c r="H42" s="111">
        <f t="shared" si="1"/>
        <v>2.261904761904762</v>
      </c>
      <c r="I42" s="111">
        <f t="shared" si="1"/>
        <v>2.142857142857143</v>
      </c>
      <c r="J42" s="111">
        <f t="shared" si="1"/>
        <v>2.142857142857143</v>
      </c>
      <c r="K42" s="111">
        <f t="shared" si="1"/>
        <v>2.0238095238095237</v>
      </c>
      <c r="L42" s="111">
        <f t="shared" si="1"/>
        <v>0.9523809523809523</v>
      </c>
      <c r="M42" s="111">
        <f t="shared" si="1"/>
        <v>1.5476190476190477</v>
      </c>
      <c r="N42" s="111">
        <f t="shared" si="1"/>
        <v>2.380952380952381</v>
      </c>
      <c r="O42" s="111">
        <f t="shared" si="1"/>
        <v>1.9047619047619047</v>
      </c>
      <c r="P42" s="111">
        <f t="shared" si="1"/>
        <v>2.5</v>
      </c>
      <c r="Q42" s="111">
        <f t="shared" si="1"/>
        <v>2.142857142857143</v>
      </c>
      <c r="R42" s="111">
        <f t="shared" si="1"/>
        <v>2.0238095238095237</v>
      </c>
      <c r="S42" s="111">
        <f t="shared" si="1"/>
        <v>1.3095238095238095</v>
      </c>
      <c r="T42" s="111">
        <f t="shared" si="1"/>
        <v>1.0714285714285714</v>
      </c>
      <c r="U42" s="111">
        <f t="shared" si="1"/>
        <v>2.380952380952381</v>
      </c>
      <c r="V42" s="111">
        <f t="shared" si="1"/>
        <v>2.142857142857143</v>
      </c>
      <c r="W42" s="111">
        <f t="shared" si="1"/>
        <v>0.5952380952380952</v>
      </c>
      <c r="X42" s="111">
        <f t="shared" si="1"/>
        <v>2.142857142857143</v>
      </c>
      <c r="Y42" s="111">
        <f t="shared" si="1"/>
        <v>2.0238095238095237</v>
      </c>
      <c r="Z42" s="111">
        <f t="shared" si="1"/>
        <v>1.3095238095238095</v>
      </c>
      <c r="AA42" s="111">
        <f t="shared" si="1"/>
        <v>1.5476190476190477</v>
      </c>
      <c r="AB42" s="111">
        <f t="shared" si="1"/>
        <v>2.380952380952381</v>
      </c>
      <c r="AC42" s="111">
        <f t="shared" si="1"/>
        <v>1.4285714285714286</v>
      </c>
      <c r="AD42" s="111">
        <f t="shared" si="1"/>
        <v>2.142857142857143</v>
      </c>
      <c r="AE42" s="111">
        <f t="shared" si="1"/>
        <v>2.380952380952381</v>
      </c>
      <c r="AF42" s="111">
        <f t="shared" si="1"/>
        <v>0.8333333333333334</v>
      </c>
      <c r="AG42" s="111">
        <f t="shared" si="1"/>
        <v>1.5476190476190477</v>
      </c>
      <c r="AH42" s="111">
        <f t="shared" si="1"/>
        <v>1.6666666666666667</v>
      </c>
      <c r="AI42" s="111">
        <f t="shared" si="1"/>
        <v>0.11904761904761904</v>
      </c>
      <c r="AJ42" s="111">
        <f t="shared" si="1"/>
        <v>2.261904761904762</v>
      </c>
      <c r="AK42" s="111">
        <f t="shared" si="1"/>
        <v>2.142857142857143</v>
      </c>
      <c r="AL42" s="111">
        <f t="shared" si="1"/>
        <v>0.5952380952380952</v>
      </c>
      <c r="AM42" s="111">
        <f t="shared" si="1"/>
        <v>1.5476190476190477</v>
      </c>
      <c r="AN42" s="111">
        <f t="shared" si="1"/>
        <v>1.5476190476190477</v>
      </c>
      <c r="AO42" s="111">
        <f t="shared" si="1"/>
        <v>2.261904761904762</v>
      </c>
      <c r="AP42" s="111">
        <f t="shared" si="1"/>
        <v>1.1904761904761905</v>
      </c>
      <c r="AQ42" s="111">
        <f t="shared" si="1"/>
        <v>2.380952380952381</v>
      </c>
      <c r="AR42" s="111">
        <f t="shared" si="1"/>
        <v>2.261904761904762</v>
      </c>
      <c r="AS42" s="111" t="e">
        <f t="shared" si="1"/>
        <v>#DIV/0!</v>
      </c>
      <c r="AT42" s="111" t="e">
        <f t="shared" si="1"/>
        <v>#DIV/0!</v>
      </c>
      <c r="AU42" s="111" t="e">
        <f t="shared" si="1"/>
        <v>#DIV/0!</v>
      </c>
      <c r="AV42" s="111" t="e">
        <f t="shared" si="1"/>
        <v>#DIV/0!</v>
      </c>
      <c r="AW42" s="111" t="e">
        <f t="shared" si="1"/>
        <v>#DIV/0!</v>
      </c>
      <c r="AX42" s="111" t="e">
        <f t="shared" si="1"/>
        <v>#DIV/0!</v>
      </c>
      <c r="AY42" s="111" t="e">
        <f t="shared" si="1"/>
        <v>#DIV/0!</v>
      </c>
      <c r="AZ42" s="111" t="e">
        <f t="shared" si="1"/>
        <v>#DIV/0!</v>
      </c>
      <c r="BA42" s="111" t="e">
        <f t="shared" si="1"/>
        <v>#DIV/0!</v>
      </c>
      <c r="BB42" s="111" t="e">
        <f t="shared" si="1"/>
        <v>#DIV/0!</v>
      </c>
      <c r="BC42" s="45" t="e">
        <f t="shared" si="0"/>
        <v>#DIV/0!</v>
      </c>
      <c r="BD42" s="10"/>
      <c r="BE42" s="10"/>
      <c r="BF42" s="7"/>
      <c r="BG42" s="108"/>
      <c r="BH42" s="109"/>
      <c r="BI42" s="81"/>
      <c r="BJ42" s="82"/>
      <c r="BK42" s="82"/>
      <c r="BL42" s="82"/>
      <c r="BM42" s="82"/>
      <c r="BN42" s="83"/>
      <c r="BO42" s="10"/>
      <c r="BP42" s="10"/>
      <c r="BQ42" s="10"/>
      <c r="BR42" s="5"/>
    </row>
    <row r="43" spans="1:70" ht="31.5" customHeight="1" thickTop="1">
      <c r="A43" s="4"/>
      <c r="B43" s="23"/>
      <c r="C43" s="24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10"/>
      <c r="BE43" s="10"/>
      <c r="BF43" s="7"/>
      <c r="BG43" s="108"/>
      <c r="BH43" s="109"/>
      <c r="BI43" s="81"/>
      <c r="BJ43" s="82"/>
      <c r="BK43" s="82"/>
      <c r="BL43" s="82"/>
      <c r="BM43" s="82"/>
      <c r="BN43" s="83"/>
      <c r="BO43" s="10"/>
      <c r="BP43" s="10"/>
      <c r="BQ43" s="10"/>
      <c r="BR43" s="5"/>
    </row>
    <row r="44" spans="1:70" ht="31.5" customHeight="1">
      <c r="A44" s="4"/>
      <c r="B44" s="10"/>
      <c r="C44" s="27"/>
      <c r="D44" s="2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8"/>
      <c r="BD44" s="10"/>
      <c r="BE44" s="10"/>
      <c r="BF44" s="7"/>
      <c r="BG44" s="108"/>
      <c r="BH44" s="109"/>
      <c r="BI44" s="81"/>
      <c r="BJ44" s="82"/>
      <c r="BK44" s="82"/>
      <c r="BL44" s="82"/>
      <c r="BM44" s="82"/>
      <c r="BN44" s="83"/>
      <c r="BO44" s="10"/>
      <c r="BP44" s="10"/>
      <c r="BQ44" s="10"/>
      <c r="BR44" s="5"/>
    </row>
    <row r="45" spans="1:70" ht="42" customHeight="1">
      <c r="A45" s="4"/>
      <c r="B45" s="88" t="s">
        <v>18</v>
      </c>
      <c r="C45" s="89"/>
      <c r="D45" s="90"/>
      <c r="E45" s="46">
        <f>COUNTIF(E12:E41,E7)</f>
        <v>19</v>
      </c>
      <c r="F45" s="46">
        <f aca="true" t="shared" si="2" ref="F45:BB45">COUNTIF(F12:F41,F7)</f>
        <v>1</v>
      </c>
      <c r="G45" s="46">
        <f t="shared" si="2"/>
        <v>5</v>
      </c>
      <c r="H45" s="46">
        <f t="shared" si="2"/>
        <v>19</v>
      </c>
      <c r="I45" s="46">
        <f t="shared" si="2"/>
        <v>18</v>
      </c>
      <c r="J45" s="46">
        <f t="shared" si="2"/>
        <v>18</v>
      </c>
      <c r="K45" s="46">
        <f t="shared" si="2"/>
        <v>17</v>
      </c>
      <c r="L45" s="46">
        <f t="shared" si="2"/>
        <v>8</v>
      </c>
      <c r="M45" s="46">
        <f t="shared" si="2"/>
        <v>13</v>
      </c>
      <c r="N45" s="46">
        <f t="shared" si="2"/>
        <v>20</v>
      </c>
      <c r="O45" s="46">
        <f t="shared" si="2"/>
        <v>16</v>
      </c>
      <c r="P45" s="46">
        <f t="shared" si="2"/>
        <v>21</v>
      </c>
      <c r="Q45" s="46">
        <f t="shared" si="2"/>
        <v>18</v>
      </c>
      <c r="R45" s="46">
        <f t="shared" si="2"/>
        <v>17</v>
      </c>
      <c r="S45" s="46">
        <f t="shared" si="2"/>
        <v>11</v>
      </c>
      <c r="T45" s="46">
        <f t="shared" si="2"/>
        <v>9</v>
      </c>
      <c r="U45" s="46">
        <f t="shared" si="2"/>
        <v>20</v>
      </c>
      <c r="V45" s="46">
        <f t="shared" si="2"/>
        <v>18</v>
      </c>
      <c r="W45" s="46">
        <f t="shared" si="2"/>
        <v>5</v>
      </c>
      <c r="X45" s="46">
        <f t="shared" si="2"/>
        <v>18</v>
      </c>
      <c r="Y45" s="46">
        <f t="shared" si="2"/>
        <v>17</v>
      </c>
      <c r="Z45" s="46">
        <f t="shared" si="2"/>
        <v>11</v>
      </c>
      <c r="AA45" s="46">
        <f t="shared" si="2"/>
        <v>13</v>
      </c>
      <c r="AB45" s="46">
        <f t="shared" si="2"/>
        <v>20</v>
      </c>
      <c r="AC45" s="46">
        <f t="shared" si="2"/>
        <v>12</v>
      </c>
      <c r="AD45" s="46">
        <f t="shared" si="2"/>
        <v>18</v>
      </c>
      <c r="AE45" s="46">
        <f t="shared" si="2"/>
        <v>20</v>
      </c>
      <c r="AF45" s="46">
        <f t="shared" si="2"/>
        <v>7</v>
      </c>
      <c r="AG45" s="46">
        <f t="shared" si="2"/>
        <v>13</v>
      </c>
      <c r="AH45" s="46">
        <f t="shared" si="2"/>
        <v>14</v>
      </c>
      <c r="AI45" s="46">
        <f t="shared" si="2"/>
        <v>1</v>
      </c>
      <c r="AJ45" s="46">
        <f t="shared" si="2"/>
        <v>19</v>
      </c>
      <c r="AK45" s="46">
        <f t="shared" si="2"/>
        <v>18</v>
      </c>
      <c r="AL45" s="46">
        <f t="shared" si="2"/>
        <v>5</v>
      </c>
      <c r="AM45" s="46">
        <f t="shared" si="2"/>
        <v>13</v>
      </c>
      <c r="AN45" s="46">
        <f t="shared" si="2"/>
        <v>13</v>
      </c>
      <c r="AO45" s="46">
        <f t="shared" si="2"/>
        <v>19</v>
      </c>
      <c r="AP45" s="46">
        <f t="shared" si="2"/>
        <v>10</v>
      </c>
      <c r="AQ45" s="46">
        <f t="shared" si="2"/>
        <v>20</v>
      </c>
      <c r="AR45" s="46">
        <f t="shared" si="2"/>
        <v>19</v>
      </c>
      <c r="AS45" s="46">
        <f t="shared" si="2"/>
        <v>0</v>
      </c>
      <c r="AT45" s="46">
        <f t="shared" si="2"/>
        <v>0</v>
      </c>
      <c r="AU45" s="46">
        <f t="shared" si="2"/>
        <v>0</v>
      </c>
      <c r="AV45" s="46">
        <f t="shared" si="2"/>
        <v>0</v>
      </c>
      <c r="AW45" s="46">
        <f t="shared" si="2"/>
        <v>0</v>
      </c>
      <c r="AX45" s="46">
        <f t="shared" si="2"/>
        <v>0</v>
      </c>
      <c r="AY45" s="46">
        <f t="shared" si="2"/>
        <v>0</v>
      </c>
      <c r="AZ45" s="46">
        <f t="shared" si="2"/>
        <v>0</v>
      </c>
      <c r="BA45" s="46">
        <f t="shared" si="2"/>
        <v>0</v>
      </c>
      <c r="BB45" s="46">
        <f t="shared" si="2"/>
        <v>0</v>
      </c>
      <c r="BC45" s="29"/>
      <c r="BD45" s="10"/>
      <c r="BE45" s="10"/>
      <c r="BF45" s="7"/>
      <c r="BG45" s="108"/>
      <c r="BH45" s="109"/>
      <c r="BI45" s="81"/>
      <c r="BJ45" s="82"/>
      <c r="BK45" s="82"/>
      <c r="BL45" s="82"/>
      <c r="BM45" s="82"/>
      <c r="BN45" s="83"/>
      <c r="BO45" s="10"/>
      <c r="BP45" s="10"/>
      <c r="BQ45" s="10"/>
      <c r="BR45" s="5"/>
    </row>
    <row r="46" spans="1:70" ht="42" customHeight="1">
      <c r="A46" s="4"/>
      <c r="B46" s="88" t="s">
        <v>19</v>
      </c>
      <c r="C46" s="89"/>
      <c r="D46" s="90"/>
      <c r="E46" s="46">
        <f>COUNTIF(E11:E41,0)</f>
        <v>2</v>
      </c>
      <c r="F46" s="46">
        <f aca="true" t="shared" si="3" ref="F46:BB46">COUNTIF(F11:F41,0)</f>
        <v>20</v>
      </c>
      <c r="G46" s="46">
        <f t="shared" si="3"/>
        <v>16</v>
      </c>
      <c r="H46" s="46">
        <f t="shared" si="3"/>
        <v>2</v>
      </c>
      <c r="I46" s="46">
        <f t="shared" si="3"/>
        <v>3</v>
      </c>
      <c r="J46" s="46">
        <f t="shared" si="3"/>
        <v>3</v>
      </c>
      <c r="K46" s="46">
        <f t="shared" si="3"/>
        <v>4</v>
      </c>
      <c r="L46" s="46">
        <f t="shared" si="3"/>
        <v>13</v>
      </c>
      <c r="M46" s="46">
        <f t="shared" si="3"/>
        <v>8</v>
      </c>
      <c r="N46" s="46">
        <f t="shared" si="3"/>
        <v>1</v>
      </c>
      <c r="O46" s="46">
        <f t="shared" si="3"/>
        <v>5</v>
      </c>
      <c r="P46" s="46">
        <f t="shared" si="3"/>
        <v>0</v>
      </c>
      <c r="Q46" s="46">
        <f t="shared" si="3"/>
        <v>3</v>
      </c>
      <c r="R46" s="46">
        <f t="shared" si="3"/>
        <v>4</v>
      </c>
      <c r="S46" s="46">
        <f t="shared" si="3"/>
        <v>10</v>
      </c>
      <c r="T46" s="46">
        <f t="shared" si="3"/>
        <v>12</v>
      </c>
      <c r="U46" s="46">
        <f t="shared" si="3"/>
        <v>1</v>
      </c>
      <c r="V46" s="46">
        <f t="shared" si="3"/>
        <v>3</v>
      </c>
      <c r="W46" s="46">
        <f t="shared" si="3"/>
        <v>16</v>
      </c>
      <c r="X46" s="46">
        <f t="shared" si="3"/>
        <v>3</v>
      </c>
      <c r="Y46" s="46">
        <f t="shared" si="3"/>
        <v>4</v>
      </c>
      <c r="Z46" s="46">
        <f t="shared" si="3"/>
        <v>10</v>
      </c>
      <c r="AA46" s="46">
        <f t="shared" si="3"/>
        <v>8</v>
      </c>
      <c r="AB46" s="46">
        <f t="shared" si="3"/>
        <v>1</v>
      </c>
      <c r="AC46" s="46">
        <f t="shared" si="3"/>
        <v>9</v>
      </c>
      <c r="AD46" s="46">
        <f t="shared" si="3"/>
        <v>3</v>
      </c>
      <c r="AE46" s="46">
        <f t="shared" si="3"/>
        <v>1</v>
      </c>
      <c r="AF46" s="46">
        <f t="shared" si="3"/>
        <v>14</v>
      </c>
      <c r="AG46" s="46">
        <f t="shared" si="3"/>
        <v>8</v>
      </c>
      <c r="AH46" s="46">
        <f t="shared" si="3"/>
        <v>7</v>
      </c>
      <c r="AI46" s="46">
        <f t="shared" si="3"/>
        <v>20</v>
      </c>
      <c r="AJ46" s="46">
        <f t="shared" si="3"/>
        <v>2</v>
      </c>
      <c r="AK46" s="46">
        <f t="shared" si="3"/>
        <v>3</v>
      </c>
      <c r="AL46" s="46">
        <f t="shared" si="3"/>
        <v>16</v>
      </c>
      <c r="AM46" s="46">
        <f t="shared" si="3"/>
        <v>8</v>
      </c>
      <c r="AN46" s="46">
        <f t="shared" si="3"/>
        <v>8</v>
      </c>
      <c r="AO46" s="46">
        <f t="shared" si="3"/>
        <v>2</v>
      </c>
      <c r="AP46" s="46">
        <f t="shared" si="3"/>
        <v>11</v>
      </c>
      <c r="AQ46" s="46">
        <f t="shared" si="3"/>
        <v>1</v>
      </c>
      <c r="AR46" s="46">
        <f t="shared" si="3"/>
        <v>2</v>
      </c>
      <c r="AS46" s="46">
        <f t="shared" si="3"/>
        <v>0</v>
      </c>
      <c r="AT46" s="46">
        <f t="shared" si="3"/>
        <v>0</v>
      </c>
      <c r="AU46" s="46">
        <f t="shared" si="3"/>
        <v>0</v>
      </c>
      <c r="AV46" s="46">
        <f t="shared" si="3"/>
        <v>0</v>
      </c>
      <c r="AW46" s="46">
        <f t="shared" si="3"/>
        <v>0</v>
      </c>
      <c r="AX46" s="46">
        <f t="shared" si="3"/>
        <v>0</v>
      </c>
      <c r="AY46" s="46">
        <f t="shared" si="3"/>
        <v>0</v>
      </c>
      <c r="AZ46" s="46">
        <f t="shared" si="3"/>
        <v>0</v>
      </c>
      <c r="BA46" s="46">
        <f t="shared" si="3"/>
        <v>0</v>
      </c>
      <c r="BB46" s="46">
        <f t="shared" si="3"/>
        <v>0</v>
      </c>
      <c r="BC46" s="10"/>
      <c r="BD46" s="10"/>
      <c r="BE46" s="10"/>
      <c r="BF46" s="7"/>
      <c r="BG46" s="10"/>
      <c r="BH46" s="10"/>
      <c r="BI46" s="99"/>
      <c r="BJ46" s="99"/>
      <c r="BK46" s="99"/>
      <c r="BL46" s="99"/>
      <c r="BM46" s="99"/>
      <c r="BN46" s="99"/>
      <c r="BO46" s="10"/>
      <c r="BP46" s="10"/>
      <c r="BQ46" s="10"/>
      <c r="BR46" s="5"/>
    </row>
    <row r="47" spans="1:70" ht="42" customHeight="1" thickBot="1">
      <c r="A47" s="4"/>
      <c r="B47" s="88" t="s">
        <v>20</v>
      </c>
      <c r="C47" s="89"/>
      <c r="D47" s="90"/>
      <c r="E47" s="46">
        <f aca="true" t="shared" si="4" ref="E47:BB47">$BH$24-SUM(E45,E46,E48)</f>
        <v>0</v>
      </c>
      <c r="F47" s="46">
        <f t="shared" si="4"/>
        <v>0</v>
      </c>
      <c r="G47" s="46">
        <f t="shared" si="4"/>
        <v>0</v>
      </c>
      <c r="H47" s="46">
        <f t="shared" si="4"/>
        <v>0</v>
      </c>
      <c r="I47" s="46">
        <f t="shared" si="4"/>
        <v>0</v>
      </c>
      <c r="J47" s="46">
        <f t="shared" si="4"/>
        <v>0</v>
      </c>
      <c r="K47" s="46">
        <f t="shared" si="4"/>
        <v>0</v>
      </c>
      <c r="L47" s="46">
        <f t="shared" si="4"/>
        <v>0</v>
      </c>
      <c r="M47" s="46">
        <f t="shared" si="4"/>
        <v>0</v>
      </c>
      <c r="N47" s="46">
        <f t="shared" si="4"/>
        <v>0</v>
      </c>
      <c r="O47" s="46">
        <f t="shared" si="4"/>
        <v>0</v>
      </c>
      <c r="P47" s="46">
        <f t="shared" si="4"/>
        <v>0</v>
      </c>
      <c r="Q47" s="46">
        <f t="shared" si="4"/>
        <v>0</v>
      </c>
      <c r="R47" s="46">
        <f t="shared" si="4"/>
        <v>0</v>
      </c>
      <c r="S47" s="46">
        <f t="shared" si="4"/>
        <v>0</v>
      </c>
      <c r="T47" s="46">
        <f t="shared" si="4"/>
        <v>0</v>
      </c>
      <c r="U47" s="46">
        <f t="shared" si="4"/>
        <v>0</v>
      </c>
      <c r="V47" s="46">
        <f t="shared" si="4"/>
        <v>0</v>
      </c>
      <c r="W47" s="46">
        <f t="shared" si="4"/>
        <v>0</v>
      </c>
      <c r="X47" s="46">
        <f t="shared" si="4"/>
        <v>0</v>
      </c>
      <c r="Y47" s="46">
        <f t="shared" si="4"/>
        <v>0</v>
      </c>
      <c r="Z47" s="46">
        <f t="shared" si="4"/>
        <v>0</v>
      </c>
      <c r="AA47" s="46">
        <f t="shared" si="4"/>
        <v>0</v>
      </c>
      <c r="AB47" s="46">
        <f t="shared" si="4"/>
        <v>0</v>
      </c>
      <c r="AC47" s="46">
        <f t="shared" si="4"/>
        <v>0</v>
      </c>
      <c r="AD47" s="46">
        <f t="shared" si="4"/>
        <v>0</v>
      </c>
      <c r="AE47" s="46">
        <f t="shared" si="4"/>
        <v>0</v>
      </c>
      <c r="AF47" s="46">
        <f t="shared" si="4"/>
        <v>0</v>
      </c>
      <c r="AG47" s="46">
        <f t="shared" si="4"/>
        <v>0</v>
      </c>
      <c r="AH47" s="46">
        <f t="shared" si="4"/>
        <v>0</v>
      </c>
      <c r="AI47" s="46">
        <f t="shared" si="4"/>
        <v>0</v>
      </c>
      <c r="AJ47" s="46">
        <f t="shared" si="4"/>
        <v>0</v>
      </c>
      <c r="AK47" s="46">
        <f t="shared" si="4"/>
        <v>0</v>
      </c>
      <c r="AL47" s="46">
        <f t="shared" si="4"/>
        <v>0</v>
      </c>
      <c r="AM47" s="46">
        <f t="shared" si="4"/>
        <v>0</v>
      </c>
      <c r="AN47" s="46">
        <f t="shared" si="4"/>
        <v>0</v>
      </c>
      <c r="AO47" s="46">
        <f t="shared" si="4"/>
        <v>0</v>
      </c>
      <c r="AP47" s="46">
        <f t="shared" si="4"/>
        <v>0</v>
      </c>
      <c r="AQ47" s="46">
        <f t="shared" si="4"/>
        <v>0</v>
      </c>
      <c r="AR47" s="46">
        <f t="shared" si="4"/>
        <v>0</v>
      </c>
      <c r="AS47" s="46">
        <f t="shared" si="4"/>
        <v>21</v>
      </c>
      <c r="AT47" s="46">
        <f t="shared" si="4"/>
        <v>21</v>
      </c>
      <c r="AU47" s="46">
        <f t="shared" si="4"/>
        <v>21</v>
      </c>
      <c r="AV47" s="46">
        <f t="shared" si="4"/>
        <v>21</v>
      </c>
      <c r="AW47" s="46">
        <f t="shared" si="4"/>
        <v>21</v>
      </c>
      <c r="AX47" s="46">
        <f t="shared" si="4"/>
        <v>21</v>
      </c>
      <c r="AY47" s="46">
        <f t="shared" si="4"/>
        <v>21</v>
      </c>
      <c r="AZ47" s="46">
        <f t="shared" si="4"/>
        <v>21</v>
      </c>
      <c r="BA47" s="46">
        <f t="shared" si="4"/>
        <v>21</v>
      </c>
      <c r="BB47" s="46">
        <f t="shared" si="4"/>
        <v>21</v>
      </c>
      <c r="BC47" s="10"/>
      <c r="BD47" s="31"/>
      <c r="BE47" s="10"/>
      <c r="BF47" s="7"/>
      <c r="BG47" s="100" t="s">
        <v>40</v>
      </c>
      <c r="BH47" s="101"/>
      <c r="BI47" s="145">
        <f>SUM(BI12:BI18)</f>
        <v>95.23809523809523</v>
      </c>
      <c r="BJ47" s="146"/>
      <c r="BK47" s="146"/>
      <c r="BL47" s="146"/>
      <c r="BM47" s="146"/>
      <c r="BN47" s="147"/>
      <c r="BO47" s="10"/>
      <c r="BP47" s="10"/>
      <c r="BQ47" s="10"/>
      <c r="BR47" s="5"/>
    </row>
    <row r="48" spans="1:70" ht="42" customHeight="1" thickTop="1">
      <c r="A48" s="4"/>
      <c r="B48" s="88" t="s">
        <v>21</v>
      </c>
      <c r="C48" s="89"/>
      <c r="D48" s="90"/>
      <c r="E48" s="47">
        <f>COUNTIF(E12:E41,"-")</f>
        <v>0</v>
      </c>
      <c r="F48" s="47">
        <f aca="true" t="shared" si="5" ref="F48:BB48">COUNTIF(F12:F41,"-")</f>
        <v>0</v>
      </c>
      <c r="G48" s="47">
        <f t="shared" si="5"/>
        <v>0</v>
      </c>
      <c r="H48" s="47">
        <f t="shared" si="5"/>
        <v>0</v>
      </c>
      <c r="I48" s="47">
        <f t="shared" si="5"/>
        <v>0</v>
      </c>
      <c r="J48" s="47">
        <f t="shared" si="5"/>
        <v>0</v>
      </c>
      <c r="K48" s="47">
        <f t="shared" si="5"/>
        <v>0</v>
      </c>
      <c r="L48" s="47">
        <f t="shared" si="5"/>
        <v>0</v>
      </c>
      <c r="M48" s="47">
        <f t="shared" si="5"/>
        <v>0</v>
      </c>
      <c r="N48" s="47">
        <f t="shared" si="5"/>
        <v>0</v>
      </c>
      <c r="O48" s="47">
        <f t="shared" si="5"/>
        <v>0</v>
      </c>
      <c r="P48" s="47">
        <f t="shared" si="5"/>
        <v>0</v>
      </c>
      <c r="Q48" s="47">
        <f t="shared" si="5"/>
        <v>0</v>
      </c>
      <c r="R48" s="47">
        <f t="shared" si="5"/>
        <v>0</v>
      </c>
      <c r="S48" s="47">
        <f t="shared" si="5"/>
        <v>0</v>
      </c>
      <c r="T48" s="47">
        <f t="shared" si="5"/>
        <v>0</v>
      </c>
      <c r="U48" s="47">
        <f t="shared" si="5"/>
        <v>0</v>
      </c>
      <c r="V48" s="47">
        <f t="shared" si="5"/>
        <v>0</v>
      </c>
      <c r="W48" s="47">
        <f t="shared" si="5"/>
        <v>0</v>
      </c>
      <c r="X48" s="47">
        <f t="shared" si="5"/>
        <v>0</v>
      </c>
      <c r="Y48" s="47">
        <f t="shared" si="5"/>
        <v>0</v>
      </c>
      <c r="Z48" s="47">
        <f t="shared" si="5"/>
        <v>0</v>
      </c>
      <c r="AA48" s="47">
        <f t="shared" si="5"/>
        <v>0</v>
      </c>
      <c r="AB48" s="47">
        <f t="shared" si="5"/>
        <v>0</v>
      </c>
      <c r="AC48" s="47">
        <f t="shared" si="5"/>
        <v>0</v>
      </c>
      <c r="AD48" s="47">
        <f t="shared" si="5"/>
        <v>0</v>
      </c>
      <c r="AE48" s="47">
        <f t="shared" si="5"/>
        <v>0</v>
      </c>
      <c r="AF48" s="47">
        <f t="shared" si="5"/>
        <v>0</v>
      </c>
      <c r="AG48" s="47">
        <f t="shared" si="5"/>
        <v>0</v>
      </c>
      <c r="AH48" s="47">
        <f t="shared" si="5"/>
        <v>0</v>
      </c>
      <c r="AI48" s="47">
        <f t="shared" si="5"/>
        <v>0</v>
      </c>
      <c r="AJ48" s="47">
        <f t="shared" si="5"/>
        <v>0</v>
      </c>
      <c r="AK48" s="47">
        <f t="shared" si="5"/>
        <v>0</v>
      </c>
      <c r="AL48" s="47">
        <f t="shared" si="5"/>
        <v>0</v>
      </c>
      <c r="AM48" s="47">
        <f t="shared" si="5"/>
        <v>0</v>
      </c>
      <c r="AN48" s="47">
        <f t="shared" si="5"/>
        <v>0</v>
      </c>
      <c r="AO48" s="47">
        <f t="shared" si="5"/>
        <v>0</v>
      </c>
      <c r="AP48" s="47">
        <f t="shared" si="5"/>
        <v>0</v>
      </c>
      <c r="AQ48" s="47">
        <f t="shared" si="5"/>
        <v>0</v>
      </c>
      <c r="AR48" s="47">
        <f t="shared" si="5"/>
        <v>0</v>
      </c>
      <c r="AS48" s="47">
        <f t="shared" si="5"/>
        <v>0</v>
      </c>
      <c r="AT48" s="47">
        <f t="shared" si="5"/>
        <v>0</v>
      </c>
      <c r="AU48" s="47">
        <f t="shared" si="5"/>
        <v>0</v>
      </c>
      <c r="AV48" s="47">
        <f t="shared" si="5"/>
        <v>0</v>
      </c>
      <c r="AW48" s="47">
        <f t="shared" si="5"/>
        <v>0</v>
      </c>
      <c r="AX48" s="47">
        <f t="shared" si="5"/>
        <v>0</v>
      </c>
      <c r="AY48" s="47">
        <f t="shared" si="5"/>
        <v>0</v>
      </c>
      <c r="AZ48" s="47">
        <f t="shared" si="5"/>
        <v>0</v>
      </c>
      <c r="BA48" s="47">
        <f t="shared" si="5"/>
        <v>0</v>
      </c>
      <c r="BB48" s="47">
        <f t="shared" si="5"/>
        <v>0</v>
      </c>
      <c r="BC48" s="10"/>
      <c r="BD48" s="10"/>
      <c r="BE48" s="10"/>
      <c r="BF48" s="7"/>
      <c r="BG48" s="102"/>
      <c r="BH48" s="103"/>
      <c r="BI48" s="148"/>
      <c r="BJ48" s="149"/>
      <c r="BK48" s="149"/>
      <c r="BL48" s="149"/>
      <c r="BM48" s="149"/>
      <c r="BN48" s="150"/>
      <c r="BO48" s="10"/>
      <c r="BP48" s="10"/>
      <c r="BQ48" s="10"/>
      <c r="BR48" s="5"/>
    </row>
    <row r="49" spans="1:70" ht="74.25" customHeight="1">
      <c r="A49" s="4"/>
      <c r="B49" s="88" t="s">
        <v>22</v>
      </c>
      <c r="C49" s="89"/>
      <c r="D49" s="90"/>
      <c r="E49" s="110">
        <f aca="true" t="shared" si="6" ref="E49:BB49">(SUM(E12:E42))/($BH$24*E7)*100</f>
        <v>94.7845804988662</v>
      </c>
      <c r="F49" s="110">
        <f t="shared" si="6"/>
        <v>4.988662131519274</v>
      </c>
      <c r="G49" s="110">
        <f t="shared" si="6"/>
        <v>24.94331065759637</v>
      </c>
      <c r="H49" s="110">
        <f t="shared" si="6"/>
        <v>94.7845804988662</v>
      </c>
      <c r="I49" s="110">
        <f t="shared" si="6"/>
        <v>89.79591836734696</v>
      </c>
      <c r="J49" s="110">
        <f t="shared" si="6"/>
        <v>89.79591836734696</v>
      </c>
      <c r="K49" s="110">
        <f t="shared" si="6"/>
        <v>84.80725623582767</v>
      </c>
      <c r="L49" s="110">
        <f t="shared" si="6"/>
        <v>39.909297052154194</v>
      </c>
      <c r="M49" s="110">
        <f>(SUM(M12:M42))/($BH$24*M7)*100</f>
        <v>64.85260770975057</v>
      </c>
      <c r="N49" s="110">
        <f t="shared" si="6"/>
        <v>99.77324263038548</v>
      </c>
      <c r="O49" s="110">
        <f t="shared" si="6"/>
        <v>79.81859410430839</v>
      </c>
      <c r="P49" s="110">
        <f t="shared" si="6"/>
        <v>104.76190476190477</v>
      </c>
      <c r="Q49" s="110">
        <f t="shared" si="6"/>
        <v>89.79591836734696</v>
      </c>
      <c r="R49" s="110">
        <f t="shared" si="6"/>
        <v>84.80725623582767</v>
      </c>
      <c r="S49" s="110">
        <f t="shared" si="6"/>
        <v>54.87528344671202</v>
      </c>
      <c r="T49" s="110">
        <f t="shared" si="6"/>
        <v>44.89795918367348</v>
      </c>
      <c r="U49" s="110">
        <f t="shared" si="6"/>
        <v>99.77324263038548</v>
      </c>
      <c r="V49" s="110">
        <f t="shared" si="6"/>
        <v>89.79591836734696</v>
      </c>
      <c r="W49" s="110">
        <f t="shared" si="6"/>
        <v>24.94331065759637</v>
      </c>
      <c r="X49" s="110">
        <f t="shared" si="6"/>
        <v>89.79591836734696</v>
      </c>
      <c r="Y49" s="110">
        <f t="shared" si="6"/>
        <v>84.80725623582767</v>
      </c>
      <c r="Z49" s="110">
        <f t="shared" si="6"/>
        <v>54.87528344671202</v>
      </c>
      <c r="AA49" s="110">
        <f t="shared" si="6"/>
        <v>64.85260770975057</v>
      </c>
      <c r="AB49" s="110">
        <f t="shared" si="6"/>
        <v>99.77324263038548</v>
      </c>
      <c r="AC49" s="110">
        <f t="shared" si="6"/>
        <v>59.863945578231295</v>
      </c>
      <c r="AD49" s="110">
        <f t="shared" si="6"/>
        <v>89.79591836734696</v>
      </c>
      <c r="AE49" s="110">
        <f t="shared" si="6"/>
        <v>99.77324263038548</v>
      </c>
      <c r="AF49" s="110">
        <f t="shared" si="6"/>
        <v>34.92063492063492</v>
      </c>
      <c r="AG49" s="110">
        <f t="shared" si="6"/>
        <v>64.85260770975057</v>
      </c>
      <c r="AH49" s="110">
        <f t="shared" si="6"/>
        <v>69.84126984126983</v>
      </c>
      <c r="AI49" s="110">
        <f t="shared" si="6"/>
        <v>4.988662131519274</v>
      </c>
      <c r="AJ49" s="110">
        <f t="shared" si="6"/>
        <v>94.7845804988662</v>
      </c>
      <c r="AK49" s="110">
        <f t="shared" si="6"/>
        <v>89.79591836734696</v>
      </c>
      <c r="AL49" s="110">
        <f t="shared" si="6"/>
        <v>24.94331065759637</v>
      </c>
      <c r="AM49" s="110">
        <f t="shared" si="6"/>
        <v>64.85260770975057</v>
      </c>
      <c r="AN49" s="110">
        <f t="shared" si="6"/>
        <v>64.85260770975057</v>
      </c>
      <c r="AO49" s="110">
        <f t="shared" si="6"/>
        <v>94.7845804988662</v>
      </c>
      <c r="AP49" s="110">
        <f t="shared" si="6"/>
        <v>49.88662131519274</v>
      </c>
      <c r="AQ49" s="110">
        <f t="shared" si="6"/>
        <v>99.77324263038548</v>
      </c>
      <c r="AR49" s="110">
        <f t="shared" si="6"/>
        <v>94.7845804988662</v>
      </c>
      <c r="AS49" s="110" t="e">
        <f t="shared" si="6"/>
        <v>#DIV/0!</v>
      </c>
      <c r="AT49" s="110" t="e">
        <f t="shared" si="6"/>
        <v>#DIV/0!</v>
      </c>
      <c r="AU49" s="110" t="e">
        <f t="shared" si="6"/>
        <v>#DIV/0!</v>
      </c>
      <c r="AV49" s="110" t="e">
        <f t="shared" si="6"/>
        <v>#DIV/0!</v>
      </c>
      <c r="AW49" s="110" t="e">
        <f t="shared" si="6"/>
        <v>#DIV/0!</v>
      </c>
      <c r="AX49" s="110" t="e">
        <f t="shared" si="6"/>
        <v>#DIV/0!</v>
      </c>
      <c r="AY49" s="110" t="e">
        <f t="shared" si="6"/>
        <v>#DIV/0!</v>
      </c>
      <c r="AZ49" s="110" t="e">
        <f t="shared" si="6"/>
        <v>#DIV/0!</v>
      </c>
      <c r="BA49" s="110" t="e">
        <f t="shared" si="6"/>
        <v>#DIV/0!</v>
      </c>
      <c r="BB49" s="110" t="e">
        <f t="shared" si="6"/>
        <v>#DIV/0!</v>
      </c>
      <c r="BC49" s="10"/>
      <c r="BD49" s="10"/>
      <c r="BE49" s="10"/>
      <c r="BF49" s="7"/>
      <c r="BO49" s="10"/>
      <c r="BP49" s="10"/>
      <c r="BQ49" s="10"/>
      <c r="BR49" s="5"/>
    </row>
    <row r="50" spans="1:70" ht="12.75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7"/>
      <c r="BO50" s="10"/>
      <c r="BP50" s="10"/>
      <c r="BQ50" s="10"/>
      <c r="BR50" s="5"/>
    </row>
    <row r="51" spans="1:70" ht="12.75">
      <c r="A51" s="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7"/>
      <c r="BG51" s="10"/>
      <c r="BH51" s="7"/>
      <c r="BI51" s="6"/>
      <c r="BJ51" s="6"/>
      <c r="BK51" s="6"/>
      <c r="BL51" s="6"/>
      <c r="BM51" s="6"/>
      <c r="BN51" s="140">
        <v>43773</v>
      </c>
      <c r="BO51" s="10"/>
      <c r="BP51" s="10"/>
      <c r="BQ51" s="10"/>
      <c r="BR51" s="5"/>
    </row>
    <row r="52" spans="1:70" ht="12.75">
      <c r="A52" s="4"/>
      <c r="B52" s="10"/>
      <c r="C52" s="10"/>
      <c r="D52" s="10"/>
      <c r="E52" s="10"/>
      <c r="F52" s="10"/>
      <c r="G52" s="10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10"/>
      <c r="BD52" s="10"/>
      <c r="BE52" s="10"/>
      <c r="BF52" s="10"/>
      <c r="BG52" s="7"/>
      <c r="BH52" s="7"/>
      <c r="BI52" s="139"/>
      <c r="BJ52" s="139"/>
      <c r="BK52" s="139"/>
      <c r="BL52" s="139"/>
      <c r="BM52" s="139"/>
      <c r="BN52" s="139"/>
      <c r="BO52" s="10"/>
      <c r="BP52" s="10"/>
      <c r="BQ52" s="10"/>
      <c r="BR52" s="5"/>
    </row>
    <row r="53" spans="1:70" ht="12.75">
      <c r="A53" s="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7"/>
      <c r="BG53" s="7"/>
      <c r="BH53" s="7"/>
      <c r="BI53" s="139"/>
      <c r="BJ53" s="139"/>
      <c r="BK53" s="139"/>
      <c r="BL53" s="139"/>
      <c r="BM53" s="139"/>
      <c r="BN53" s="59" t="s">
        <v>74</v>
      </c>
      <c r="BO53" s="10"/>
      <c r="BP53" s="10"/>
      <c r="BQ53" s="10"/>
      <c r="BR53" s="5"/>
    </row>
    <row r="54" spans="1:70" ht="12.75">
      <c r="A54" s="4"/>
      <c r="B54" s="10"/>
      <c r="C54" s="10"/>
      <c r="D54" s="137" t="s">
        <v>25</v>
      </c>
      <c r="E54" s="137"/>
      <c r="F54" s="137"/>
      <c r="G54" s="137"/>
      <c r="H54" s="137"/>
      <c r="I54" s="137"/>
      <c r="J54" s="13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10"/>
      <c r="BD54" s="10"/>
      <c r="BE54" s="10"/>
      <c r="BF54" s="7"/>
      <c r="BG54" s="7"/>
      <c r="BH54" s="7"/>
      <c r="BI54" s="22"/>
      <c r="BJ54" s="22"/>
      <c r="BK54" s="22"/>
      <c r="BL54" s="22"/>
      <c r="BM54" s="22"/>
      <c r="BN54" s="42" t="s">
        <v>23</v>
      </c>
      <c r="BO54" s="10"/>
      <c r="BP54" s="10"/>
      <c r="BQ54" s="10"/>
      <c r="BR54" s="5"/>
    </row>
    <row r="55" spans="1:70" ht="12.75">
      <c r="A55" s="4"/>
      <c r="B55" s="10"/>
      <c r="C55" s="10"/>
      <c r="D55" s="138" t="s">
        <v>73</v>
      </c>
      <c r="E55" s="138"/>
      <c r="F55" s="138"/>
      <c r="G55" s="138"/>
      <c r="H55" s="138"/>
      <c r="I55" s="13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7"/>
      <c r="BG55" s="7"/>
      <c r="BH55" s="7"/>
      <c r="BI55" s="22"/>
      <c r="BJ55" s="22"/>
      <c r="BK55" s="22"/>
      <c r="BL55" s="22"/>
      <c r="BM55" s="22"/>
      <c r="BN55" s="59"/>
      <c r="BO55" s="10"/>
      <c r="BP55" s="10"/>
      <c r="BQ55" s="10"/>
      <c r="BR55" s="5"/>
    </row>
    <row r="56" spans="1:70" ht="12.75">
      <c r="A56" s="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7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5"/>
    </row>
    <row r="57" spans="1:70" ht="12.75">
      <c r="A57" s="4"/>
      <c r="B57" s="10"/>
      <c r="C57" s="10"/>
      <c r="D57" s="10"/>
      <c r="E57" s="7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7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5"/>
    </row>
    <row r="58" spans="1:70" ht="13.5" thickBot="1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2"/>
    </row>
    <row r="59" ht="13.5" thickTop="1"/>
  </sheetData>
  <sheetProtection formatCells="0"/>
  <protectedRanges>
    <protectedRange sqref="BI26:BN46" name="Aralık6"/>
    <protectedRange sqref="BI52:BN52 BI53:BM53" name="Aralık3"/>
    <protectedRange sqref="AS22:BB22 BB12:BB21 E33:BA40 C12:D40 BB23:BB40 C41:BB42 E12:BA14 AS15:BA21 AS23:BA32 E15:AR32" name="Aralık1"/>
    <protectedRange sqref="D57:G57" name="Aralık2"/>
    <protectedRange sqref="B4:BQ4" name="Aralık4"/>
    <protectedRange sqref="E7:BB7" name="Aralık5"/>
  </protectedRanges>
  <mergeCells count="62">
    <mergeCell ref="BI34:BN35"/>
    <mergeCell ref="BG34:BH35"/>
    <mergeCell ref="BG36:BH37"/>
    <mergeCell ref="BG38:BH39"/>
    <mergeCell ref="BG40:BH41"/>
    <mergeCell ref="BI36:BN37"/>
    <mergeCell ref="BI38:BN39"/>
    <mergeCell ref="BI40:BN41"/>
    <mergeCell ref="BG44:BH44"/>
    <mergeCell ref="BG45:BH45"/>
    <mergeCell ref="BG26:BH27"/>
    <mergeCell ref="BI26:BN27"/>
    <mergeCell ref="BG28:BH29"/>
    <mergeCell ref="BI28:BN29"/>
    <mergeCell ref="BG30:BH31"/>
    <mergeCell ref="BI30:BN31"/>
    <mergeCell ref="BG32:BH33"/>
    <mergeCell ref="BI32:BN33"/>
    <mergeCell ref="BG47:BH48"/>
    <mergeCell ref="D54:J54"/>
    <mergeCell ref="D55:I55"/>
    <mergeCell ref="BJ4:BM4"/>
    <mergeCell ref="BI43:BN43"/>
    <mergeCell ref="BI44:BN44"/>
    <mergeCell ref="BI45:BN45"/>
    <mergeCell ref="BI46:BN46"/>
    <mergeCell ref="BI47:BN48"/>
    <mergeCell ref="O4:P4"/>
    <mergeCell ref="W4:X4"/>
    <mergeCell ref="B48:D48"/>
    <mergeCell ref="B42:D42"/>
    <mergeCell ref="B45:D45"/>
    <mergeCell ref="B46:D46"/>
    <mergeCell ref="B47:D47"/>
    <mergeCell ref="BI42:BN42"/>
    <mergeCell ref="BG42:BH42"/>
    <mergeCell ref="BG43:BH43"/>
    <mergeCell ref="B49:D49"/>
    <mergeCell ref="E4:J4"/>
    <mergeCell ref="B6:C7"/>
    <mergeCell ref="BK10:BR10"/>
    <mergeCell ref="BH20:BH21"/>
    <mergeCell ref="BI20:BI21"/>
    <mergeCell ref="BH22:BH23"/>
    <mergeCell ref="BI22:BI23"/>
    <mergeCell ref="BG25:BH25"/>
    <mergeCell ref="BI25:BN25"/>
    <mergeCell ref="E10:BB10"/>
    <mergeCell ref="BH14:BH15"/>
    <mergeCell ref="BI14:BI15"/>
    <mergeCell ref="BH16:BH17"/>
    <mergeCell ref="BI16:BI17"/>
    <mergeCell ref="BH18:BH19"/>
    <mergeCell ref="BI18:BI19"/>
    <mergeCell ref="B1:BQ3"/>
    <mergeCell ref="B9:BC9"/>
    <mergeCell ref="BG10:BI10"/>
    <mergeCell ref="BH12:BH13"/>
    <mergeCell ref="BI12:BI13"/>
    <mergeCell ref="B10:B11"/>
    <mergeCell ref="C10:C11"/>
    <mergeCell ref="D10:D11"/>
  </mergeCells>
  <printOptions/>
  <pageMargins left="0.24" right="0.23" top="0.5" bottom="0.25" header="0.18" footer="0.14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ferhat</cp:lastModifiedBy>
  <cp:lastPrinted>2019-11-13T11:30:47Z</cp:lastPrinted>
  <dcterms:created xsi:type="dcterms:W3CDTF">1999-05-26T11:21:22Z</dcterms:created>
  <dcterms:modified xsi:type="dcterms:W3CDTF">2019-11-13T11:43:02Z</dcterms:modified>
  <cp:category/>
  <cp:version/>
  <cp:contentType/>
  <cp:contentStatus/>
</cp:coreProperties>
</file>